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a35486\Desktop\"/>
    </mc:Choice>
  </mc:AlternateContent>
  <bookViews>
    <workbookView xWindow="0" yWindow="30" windowWidth="7485" windowHeight="4140"/>
  </bookViews>
  <sheets>
    <sheet name="Kryci list" sheetId="3" r:id="rId1"/>
    <sheet name="Rekapitulacia" sheetId="4" r:id="rId2"/>
    <sheet name="Prehlad" sheetId="5" r:id="rId3"/>
    <sheet name="Figury" sheetId="6" r:id="rId4"/>
  </sheets>
  <definedNames>
    <definedName name="_xlnm._FilterDatabase" hidden="1">#REF!</definedName>
    <definedName name="fakt1R">#REF!</definedName>
    <definedName name="_xlnm.Print_Titles" localSheetId="3">Figury!$8:$10</definedName>
    <definedName name="_xlnm.Print_Titles" localSheetId="2">Prehlad!$8:$10</definedName>
    <definedName name="_xlnm.Print_Titles" localSheetId="1">Rekapitulacia!$8:$10</definedName>
    <definedName name="_xlnm.Print_Area" localSheetId="3">Figury!$A:$D</definedName>
    <definedName name="_xlnm.Print_Area" localSheetId="0">'Kryci list'!$A:$J</definedName>
    <definedName name="_xlnm.Print_Area" localSheetId="2">Prehlad!$A$1:$Y$51</definedName>
    <definedName name="_xlnm.Print_Area" localSheetId="1">Rekapitulacia!$A:$F</definedName>
  </definedNames>
  <calcPr calcId="152511"/>
</workbook>
</file>

<file path=xl/calcChain.xml><?xml version="1.0" encoding="utf-8"?>
<calcChain xmlns="http://schemas.openxmlformats.org/spreadsheetml/2006/main">
  <c r="E19" i="4" l="1"/>
  <c r="E16" i="4"/>
  <c r="E45" i="5" l="1"/>
  <c r="X29" i="5"/>
  <c r="X14" i="5"/>
  <c r="N14" i="5"/>
  <c r="J14" i="5"/>
  <c r="H14" i="5"/>
  <c r="J25" i="5" l="1"/>
  <c r="J26" i="5"/>
  <c r="X32" i="5"/>
  <c r="X34" i="5" s="1"/>
  <c r="X38" i="5"/>
  <c r="X39" i="5"/>
  <c r="X41" i="5"/>
  <c r="X37" i="5"/>
  <c r="H26" i="5"/>
  <c r="I25" i="5"/>
  <c r="H24" i="5"/>
  <c r="X42" i="5" l="1"/>
  <c r="I30" i="3"/>
  <c r="J30" i="3" s="1"/>
  <c r="G15" i="4"/>
  <c r="N46" i="5"/>
  <c r="F15" i="4" s="1"/>
  <c r="L46" i="5"/>
  <c r="E15" i="4" s="1"/>
  <c r="I46" i="5"/>
  <c r="C15" i="4" s="1"/>
  <c r="J45" i="5"/>
  <c r="J46" i="5" s="1"/>
  <c r="H45" i="5"/>
  <c r="H46" i="5" s="1"/>
  <c r="B15" i="4" s="1"/>
  <c r="N42" i="5"/>
  <c r="I42" i="5"/>
  <c r="C14" i="4" s="1"/>
  <c r="L41" i="5"/>
  <c r="J41" i="5"/>
  <c r="H41" i="5"/>
  <c r="L39" i="5"/>
  <c r="J39" i="5"/>
  <c r="H39" i="5"/>
  <c r="L38" i="5"/>
  <c r="J38" i="5"/>
  <c r="H38" i="5"/>
  <c r="L37" i="5"/>
  <c r="J37" i="5"/>
  <c r="H37" i="5"/>
  <c r="G13" i="4"/>
  <c r="N34" i="5"/>
  <c r="F13" i="4" s="1"/>
  <c r="I34" i="5"/>
  <c r="C13" i="4" s="1"/>
  <c r="L32" i="5"/>
  <c r="L34" i="5" s="1"/>
  <c r="J32" i="5"/>
  <c r="J34" i="5" s="1"/>
  <c r="H32" i="5"/>
  <c r="H34" i="5" s="1"/>
  <c r="B13" i="4" s="1"/>
  <c r="G12" i="4"/>
  <c r="N29" i="5"/>
  <c r="I29" i="5"/>
  <c r="J24" i="5"/>
  <c r="J22" i="5"/>
  <c r="H22" i="5"/>
  <c r="J20" i="5"/>
  <c r="H20" i="5"/>
  <c r="J18" i="5"/>
  <c r="H18" i="5"/>
  <c r="J17" i="5"/>
  <c r="H17" i="5"/>
  <c r="J15" i="5"/>
  <c r="H15" i="5"/>
  <c r="F1" i="3"/>
  <c r="F12" i="3"/>
  <c r="J12" i="3"/>
  <c r="J13" i="3"/>
  <c r="F14" i="3"/>
  <c r="J14" i="3"/>
  <c r="F17" i="3"/>
  <c r="F18" i="3"/>
  <c r="F19" i="3"/>
  <c r="J20" i="3"/>
  <c r="F26" i="3"/>
  <c r="J26" i="3"/>
  <c r="D8" i="5"/>
  <c r="B8" i="4"/>
  <c r="J29" i="5" l="1"/>
  <c r="J42" i="5"/>
  <c r="H42" i="5"/>
  <c r="B14" i="4" s="1"/>
  <c r="N48" i="5"/>
  <c r="N50" i="5" s="1"/>
  <c r="F19" i="4" s="1"/>
  <c r="L42" i="5"/>
  <c r="G16" i="4"/>
  <c r="H29" i="5"/>
  <c r="D13" i="4"/>
  <c r="E34" i="5"/>
  <c r="E42" i="5"/>
  <c r="I48" i="5"/>
  <c r="D15" i="4"/>
  <c r="E46" i="5"/>
  <c r="F14" i="4"/>
  <c r="G14" i="4"/>
  <c r="J48" i="5" l="1"/>
  <c r="H48" i="5"/>
  <c r="B16" i="4" s="1"/>
  <c r="F16" i="4"/>
  <c r="D14" i="4"/>
  <c r="G19" i="4"/>
  <c r="I50" i="5"/>
  <c r="C19" i="4" s="1"/>
  <c r="E20" i="3"/>
  <c r="F16" i="3" l="1"/>
  <c r="F20" i="3" s="1"/>
  <c r="J28" i="3" s="1"/>
  <c r="I29" i="3" s="1"/>
  <c r="J29" i="3" s="1"/>
  <c r="H50" i="5"/>
  <c r="D20" i="3"/>
  <c r="J31" i="3" l="1"/>
  <c r="F13" i="3" s="1"/>
  <c r="E29" i="5"/>
  <c r="L29" i="5"/>
  <c r="E48" i="5" l="1"/>
  <c r="L48" i="5"/>
  <c r="D12" i="4"/>
  <c r="J50" i="5" l="1"/>
  <c r="D19" i="4" s="1"/>
  <c r="D16" i="4"/>
  <c r="L50" i="5"/>
  <c r="E50" i="5"/>
</calcChain>
</file>

<file path=xl/sharedStrings.xml><?xml version="1.0" encoding="utf-8"?>
<sst xmlns="http://schemas.openxmlformats.org/spreadsheetml/2006/main" count="326" uniqueCount="187">
  <si>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</si>
  <si>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</si>
  <si>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</si>
  <si>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</si>
  <si>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</si>
  <si>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</si>
  <si>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</si>
  <si>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</si>
  <si>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</si>
  <si>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</si>
  <si>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</si>
  <si>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</si>
  <si>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</si>
  <si>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</si>
  <si>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</si>
  <si>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</si>
  <si>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</si>
  <si>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</si>
  <si>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</si>
  <si>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</si>
  <si>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</si>
  <si>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</si>
  <si>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</si>
  <si>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</si>
  <si>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</si>
  <si>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</si>
  <si>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</si>
  <si>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</si>
  <si>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</si>
  <si>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</si>
  <si>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</si>
  <si>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</si>
  <si>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</si>
  <si>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</si>
  <si>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</si>
  <si>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</si>
  <si>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</si>
  <si>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</si>
  <si>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</si>
  <si>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</si>
  <si>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</si>
  <si>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</si>
  <si>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</si>
  <si>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</si>
  <si>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</si>
  <si>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</si>
  <si>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</si>
  <si>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</si>
  <si>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</si>
  <si>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</si>
  <si>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</si>
  <si>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</si>
  <si>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</si>
  <si>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</si>
  <si>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</si>
  <si>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</si>
  <si>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</si>
  <si>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</si>
  <si>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</si>
  <si>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Rekapitulácia rozpočtu v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</si>
  <si>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</si>
  <si>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</si>
  <si>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</si>
  <si>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</si>
  <si>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</si>
  <si>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</si>
  <si>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</si>
  <si>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</si>
  <si>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</si>
  <si>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</si>
  <si>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</si>
  <si>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</si>
  <si>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</si>
  <si>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</si>
  <si>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</si>
  <si>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</si>
  <si>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</si>
  <si>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</si>
  <si>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</si>
  <si>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</si>
  <si>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</si>
  <si>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Y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</si>
  <si>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</si>
  <si>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</si>
  <si>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</si>
  <si>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</si>
  <si>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</si>
  <si>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</si>
  <si>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</si>
  <si>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</si>
  <si>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</si>
  <si>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</si>
  <si>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</si>
  <si>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</si>
  <si>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</si>
  <si>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Názov figúry</t>
  </si>
  <si>
    <t>Popis figúry</t>
  </si>
  <si>
    <t>Aritmetický výraz</t>
  </si>
  <si>
    <t>Hodnota</t>
  </si>
  <si>
    <t>Odberateľ: MESTO NÁMESTOVO</t>
  </si>
  <si>
    <t xml:space="preserve">Spracoval: ZUSKINOVÁ IVETA                         </t>
  </si>
  <si>
    <t>Projektant: ATELIÉR GAM RUŽOMBEROK</t>
  </si>
  <si>
    <t xml:space="preserve">JKSO : </t>
  </si>
  <si>
    <t>Dodávateľ: VYBRANÝ KONKURZNÝM KONANÍM</t>
  </si>
  <si>
    <t>Dátum: 07.02.2014</t>
  </si>
  <si>
    <t>Stavba :NÁUČNÝ CHODNÍK NÁBREŽIE V NÁMESTOVE</t>
  </si>
  <si>
    <t>Objekt :SO 01-SPEVNENÉ PLOCHY</t>
  </si>
  <si>
    <t>Časť :SO 01.1-I.ETAPA</t>
  </si>
  <si>
    <t>ASO - Iveta Zuskinová</t>
  </si>
  <si>
    <t xml:space="preserve"> ASO - Iveta Zuskinová</t>
  </si>
  <si>
    <t>NÁMESTOVO</t>
  </si>
  <si>
    <t>JKSO :</t>
  </si>
  <si>
    <t>ZUSKINOVÁ IVETA</t>
  </si>
  <si>
    <t>MESTO NÁMESTOVO</t>
  </si>
  <si>
    <t>VYBRANÝ KONKURZNÝM KONANÍM</t>
  </si>
  <si>
    <t>ATELIÉR GAM RUŽOMBEROK</t>
  </si>
  <si>
    <t>M2 ZP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</si>
  <si>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</si>
  <si>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</si>
  <si>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</si>
  <si>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</si>
  <si>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Územné vplyvy</t>
  </si>
  <si>
    <t xml:space="preserve"> Mimostavenisková doprava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</si>
  <si>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</si>
  <si>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</si>
  <si>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</si>
  <si>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</si>
  <si>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</si>
  <si>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</si>
  <si>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</si>
  <si>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001</t>
  </si>
  <si>
    <t>45.11.24 12220-2202</t>
  </si>
  <si>
    <t xml:space="preserve">Odkopávky pre cesty v horn. tr. 3 nad 100 do 1 000 m3                                                                   </t>
  </si>
  <si>
    <t xml:space="preserve">m3      </t>
  </si>
  <si>
    <t xml:space="preserve">                    </t>
  </si>
  <si>
    <t>580,90 =   580.900</t>
  </si>
  <si>
    <t>45.11.24 12220-2209</t>
  </si>
  <si>
    <t xml:space="preserve">Príplatok za lepivosť  horn. tr. 3 pre cesty                                                                            </t>
  </si>
  <si>
    <t>272</t>
  </si>
  <si>
    <t>45.11.24 16230-1101</t>
  </si>
  <si>
    <t xml:space="preserve">Vodorovné premiestnenie výkopku do 500 m horn. tr. 1-4                                                                  </t>
  </si>
  <si>
    <t>580,90-491,25 =   89.650</t>
  </si>
  <si>
    <t>45.11.24 17120-1201</t>
  </si>
  <si>
    <t xml:space="preserve">Uloženie sypaniny na skládku                                                                                            </t>
  </si>
  <si>
    <t>45.11.21 18110-1102</t>
  </si>
  <si>
    <t xml:space="preserve">Úprava pláne v zárezoch v horn. tr. 1-4 so zhutnením                                                                    </t>
  </si>
  <si>
    <t xml:space="preserve">m2      </t>
  </si>
  <si>
    <t>2036,50 =   2036.500</t>
  </si>
  <si>
    <t>MAT</t>
  </si>
  <si>
    <t xml:space="preserve">1 - ZEMNE PRÁCE  spolu: </t>
  </si>
  <si>
    <t>2 - ZÁKLADY</t>
  </si>
  <si>
    <t>45.25.21 21275-2114</t>
  </si>
  <si>
    <t xml:space="preserve">Trativody z drenážnych rúrok DN do 200 so štrkopieskovým lôžkom a obsypom                                               </t>
  </si>
  <si>
    <t xml:space="preserve">m       </t>
  </si>
  <si>
    <t>25,00 =   25.000</t>
  </si>
  <si>
    <t xml:space="preserve">2 - ZÁKLADY  spolu: </t>
  </si>
  <si>
    <t>5 - KOMUNIKÁCIE</t>
  </si>
  <si>
    <t>221</t>
  </si>
  <si>
    <t>45.23.12 57321-1111</t>
  </si>
  <si>
    <t xml:space="preserve">Postrek živičný spojovací z cestného asfaltu 0,5-0,7 kg/m2                                                              </t>
  </si>
  <si>
    <t>45.23.12 57713-1111</t>
  </si>
  <si>
    <t>45.23.12 57714-1122</t>
  </si>
  <si>
    <t xml:space="preserve">Betón asfaltový tr. 1 ložný AC 16 (ABL 1) š. do 3 m, hr. 50 mm                                                          </t>
  </si>
  <si>
    <t xml:space="preserve">5 - KOMUNIKÁCIE  spolu: </t>
  </si>
  <si>
    <t>9 - OSTATNÉ KONŠTRUKCIE A PRÁCE</t>
  </si>
  <si>
    <t>45.23.12 99822-5111</t>
  </si>
  <si>
    <t xml:space="preserve">Presun hmôt pre pozemné komunikácie kryt živičný                                                                        </t>
  </si>
  <si>
    <t xml:space="preserve">t       </t>
  </si>
  <si>
    <t xml:space="preserve">9 - OSTATNÉ KONŠTRUKCIE A PRÁCE  spolu: </t>
  </si>
  <si>
    <t xml:space="preserve">PRÁCE A DODÁVKY HSV  spolu: </t>
  </si>
  <si>
    <t>Za rozpočet celkom</t>
  </si>
  <si>
    <t>Spracoval: ZUSKINOVÁ IVETA</t>
  </si>
  <si>
    <t>Figura</t>
  </si>
  <si>
    <t>45.23.11 56487-1111</t>
  </si>
  <si>
    <t xml:space="preserve">Podklad zo štrkodrte hr.250 mm                                                                                         </t>
  </si>
  <si>
    <t>231</t>
  </si>
  <si>
    <t>18040-2113</t>
  </si>
  <si>
    <t>Založenie parkového trávnika výsevom vo svahu do 1:1</t>
  </si>
  <si>
    <t>005 7211100</t>
  </si>
  <si>
    <t>Trávové semeno</t>
  </si>
  <si>
    <t>kg</t>
  </si>
  <si>
    <t>18340-3253</t>
  </si>
  <si>
    <t>Obrobenie pôdy hrabaním na svahu do 1:1</t>
  </si>
  <si>
    <t>Dátum:19.7.2018</t>
  </si>
  <si>
    <t>111201-101</t>
  </si>
  <si>
    <t>Odstránenie krovín a stromov s koreňom s priemerom kmeňa do 100 mm , do 1000m2</t>
  </si>
  <si>
    <t xml:space="preserve">Betón asfaltový tr. 1 stred. AC 11(ABS), š. do 3 m hr.40 mm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</si>
</sst>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</numFmts>
  <fonts count="18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3" applyNumberFormat="0" applyFill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</cellStyleXfs>
  <cellXfs count="170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3" fillId="0" borderId="0" xfId="0" applyFont="1" applyProtection="1"/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6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2" xfId="28" applyFont="1" applyBorder="1" applyAlignment="1">
      <alignment horizontal="right" vertical="center"/>
    </xf>
    <xf numFmtId="0" fontId="1" fillId="0" borderId="23" xfId="28" applyFont="1" applyBorder="1" applyAlignment="1">
      <alignment horizontal="left" vertical="center"/>
    </xf>
    <xf numFmtId="0" fontId="1" fillId="0" borderId="24" xfId="28" applyFont="1" applyBorder="1" applyAlignment="1">
      <alignment horizontal="left" vertical="center"/>
    </xf>
    <xf numFmtId="0" fontId="1" fillId="0" borderId="25" xfId="28" applyFont="1" applyBorder="1" applyAlignment="1">
      <alignment horizontal="right" vertical="center"/>
    </xf>
    <xf numFmtId="0" fontId="1" fillId="0" borderId="25" xfId="28" applyFont="1" applyBorder="1" applyAlignment="1">
      <alignment horizontal="left" vertical="center"/>
    </xf>
    <xf numFmtId="0" fontId="1" fillId="0" borderId="27" xfId="28" applyFont="1" applyBorder="1" applyAlignment="1">
      <alignment horizontal="left" vertical="center"/>
    </xf>
    <xf numFmtId="0" fontId="1" fillId="0" borderId="28" xfId="28" applyFont="1" applyBorder="1" applyAlignment="1">
      <alignment horizontal="right" vertical="center"/>
    </xf>
    <xf numFmtId="0" fontId="1" fillId="0" borderId="28" xfId="28" applyFont="1" applyBorder="1" applyAlignment="1">
      <alignment horizontal="left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left" vertical="center"/>
    </xf>
    <xf numFmtId="0" fontId="1" fillId="0" borderId="34" xfId="28" applyFont="1" applyBorder="1" applyAlignment="1">
      <alignment horizontal="left" vertical="center"/>
    </xf>
    <xf numFmtId="0" fontId="1" fillId="0" borderId="34" xfId="28" applyFont="1" applyBorder="1" applyAlignment="1">
      <alignment horizontal="center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center" vertical="center"/>
    </xf>
    <xf numFmtId="0" fontId="1" fillId="0" borderId="37" xfId="28" applyFont="1" applyBorder="1" applyAlignment="1">
      <alignment horizontal="center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center" vertical="center"/>
    </xf>
    <xf numFmtId="0" fontId="1" fillId="0" borderId="40" xfId="28" applyFont="1" applyBorder="1" applyAlignment="1">
      <alignment horizontal="left" vertical="center"/>
    </xf>
    <xf numFmtId="0" fontId="1" fillId="0" borderId="41" xfId="28" applyFont="1" applyBorder="1" applyAlignment="1">
      <alignment horizontal="left" vertical="center"/>
    </xf>
    <xf numFmtId="0" fontId="1" fillId="0" borderId="42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43" xfId="28" applyFont="1" applyBorder="1" applyAlignment="1">
      <alignment horizontal="left" vertical="center"/>
    </xf>
    <xf numFmtId="0" fontId="1" fillId="0" borderId="44" xfId="28" applyFont="1" applyBorder="1" applyAlignment="1">
      <alignment horizontal="center" vertical="center"/>
    </xf>
    <xf numFmtId="0" fontId="1" fillId="0" borderId="45" xfId="28" applyFont="1" applyBorder="1" applyAlignment="1">
      <alignment horizontal="left" vertical="center"/>
    </xf>
    <xf numFmtId="0" fontId="1" fillId="0" borderId="46" xfId="28" applyFont="1" applyBorder="1" applyAlignment="1">
      <alignment horizontal="center" vertical="center"/>
    </xf>
    <xf numFmtId="0" fontId="1" fillId="0" borderId="47" xfId="28" applyFont="1" applyBorder="1" applyAlignment="1">
      <alignment horizontal="left" vertical="center"/>
    </xf>
    <xf numFmtId="10" fontId="1" fillId="0" borderId="47" xfId="28" applyNumberFormat="1" applyFont="1" applyBorder="1" applyAlignment="1">
      <alignment horizontal="right" vertical="center"/>
    </xf>
    <xf numFmtId="0" fontId="1" fillId="0" borderId="48" xfId="28" applyFont="1" applyBorder="1" applyAlignment="1">
      <alignment horizontal="left" vertical="center"/>
    </xf>
    <xf numFmtId="0" fontId="1" fillId="0" borderId="46" xfId="28" applyFont="1" applyBorder="1" applyAlignment="1">
      <alignment horizontal="right" vertical="center"/>
    </xf>
    <xf numFmtId="0" fontId="1" fillId="0" borderId="49" xfId="28" applyFont="1" applyBorder="1" applyAlignment="1">
      <alignment horizontal="center" vertical="center"/>
    </xf>
    <xf numFmtId="0" fontId="1" fillId="0" borderId="50" xfId="28" applyFont="1" applyBorder="1" applyAlignment="1">
      <alignment horizontal="left" vertical="center"/>
    </xf>
    <xf numFmtId="0" fontId="1" fillId="0" borderId="50" xfId="28" applyFont="1" applyBorder="1" applyAlignment="1">
      <alignment horizontal="right" vertical="center"/>
    </xf>
    <xf numFmtId="0" fontId="1" fillId="0" borderId="51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49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52" xfId="28" applyFont="1" applyBorder="1" applyAlignment="1">
      <alignment horizontal="right" vertical="center"/>
    </xf>
    <xf numFmtId="0" fontId="1" fillId="0" borderId="53" xfId="28" applyFont="1" applyBorder="1" applyAlignment="1">
      <alignment horizontal="right" vertical="center"/>
    </xf>
    <xf numFmtId="3" fontId="1" fillId="0" borderId="52" xfId="28" applyNumberFormat="1" applyFont="1" applyBorder="1" applyAlignment="1">
      <alignment horizontal="right" vertical="center"/>
    </xf>
    <xf numFmtId="3" fontId="1" fillId="0" borderId="54" xfId="28" applyNumberFormat="1" applyFont="1" applyBorder="1" applyAlignment="1">
      <alignment horizontal="right" vertical="center"/>
    </xf>
    <xf numFmtId="0" fontId="1" fillId="0" borderId="55" xfId="28" applyFont="1" applyBorder="1" applyAlignment="1">
      <alignment horizontal="left" vertical="center"/>
    </xf>
    <xf numFmtId="0" fontId="1" fillId="0" borderId="50" xfId="28" applyFont="1" applyBorder="1" applyAlignment="1">
      <alignment horizontal="center" vertical="center"/>
    </xf>
    <xf numFmtId="0" fontId="1" fillId="0" borderId="56" xfId="28" applyFont="1" applyBorder="1" applyAlignment="1">
      <alignment horizontal="center" vertical="center"/>
    </xf>
    <xf numFmtId="0" fontId="1" fillId="0" borderId="57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36" xfId="28" applyFont="1" applyBorder="1" applyAlignment="1">
      <alignment horizontal="left" vertical="center"/>
    </xf>
    <xf numFmtId="0" fontId="3" fillId="0" borderId="58" xfId="28" applyFont="1" applyBorder="1" applyAlignment="1">
      <alignment horizontal="center" vertical="center"/>
    </xf>
    <xf numFmtId="0" fontId="3" fillId="0" borderId="59" xfId="28" applyFont="1" applyBorder="1" applyAlignment="1">
      <alignment horizontal="center" vertical="center"/>
    </xf>
    <xf numFmtId="0" fontId="1" fillId="0" borderId="60" xfId="28" applyFont="1" applyBorder="1" applyAlignment="1">
      <alignment horizontal="left" vertical="center"/>
    </xf>
    <xf numFmtId="167" fontId="1" fillId="0" borderId="63" xfId="28" applyNumberFormat="1" applyFont="1" applyBorder="1" applyAlignment="1">
      <alignment horizontal="right" vertical="center"/>
    </xf>
    <xf numFmtId="0" fontId="1" fillId="0" borderId="48" xfId="28" applyFont="1" applyBorder="1" applyAlignment="1">
      <alignment horizontal="right" vertical="center"/>
    </xf>
    <xf numFmtId="0" fontId="1" fillId="0" borderId="64" xfId="28" applyNumberFormat="1" applyFont="1" applyBorder="1" applyAlignment="1">
      <alignment horizontal="left" vertical="center"/>
    </xf>
    <xf numFmtId="10" fontId="1" fillId="0" borderId="28" xfId="28" applyNumberFormat="1" applyFont="1" applyBorder="1" applyAlignment="1">
      <alignment horizontal="right" vertical="center"/>
    </xf>
    <xf numFmtId="10" fontId="1" fillId="0" borderId="19" xfId="28" applyNumberFormat="1" applyFont="1" applyBorder="1" applyAlignment="1">
      <alignment horizontal="right" vertical="center"/>
    </xf>
    <xf numFmtId="10" fontId="1" fillId="0" borderId="65" xfId="28" applyNumberFormat="1" applyFont="1" applyBorder="1" applyAlignment="1">
      <alignment horizontal="right" vertical="center"/>
    </xf>
    <xf numFmtId="0" fontId="1" fillId="0" borderId="15" xfId="28" applyFont="1" applyBorder="1" applyAlignment="1">
      <alignment horizontal="right" vertical="center"/>
    </xf>
    <xf numFmtId="0" fontId="1" fillId="0" borderId="27" xfId="28" applyFont="1" applyBorder="1" applyAlignment="1">
      <alignment horizontal="right" vertical="center"/>
    </xf>
    <xf numFmtId="0" fontId="1" fillId="0" borderId="30" xfId="28" applyFont="1" applyBorder="1" applyAlignment="1">
      <alignment horizontal="right" vertical="center"/>
    </xf>
    <xf numFmtId="0" fontId="1" fillId="0" borderId="31" xfId="28" applyFont="1" applyBorder="1" applyAlignment="1">
      <alignment horizontal="right" vertical="center"/>
    </xf>
    <xf numFmtId="0" fontId="1" fillId="0" borderId="66" xfId="0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67" xfId="0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0" fontId="1" fillId="0" borderId="68" xfId="0" applyNumberFormat="1" applyFont="1" applyBorder="1" applyAlignment="1" applyProtection="1">
      <alignment horizontal="center"/>
    </xf>
    <xf numFmtId="0" fontId="1" fillId="0" borderId="0" xfId="27" applyFont="1"/>
    <xf numFmtId="0" fontId="3" fillId="0" borderId="0" xfId="27" applyFont="1"/>
    <xf numFmtId="49" fontId="3" fillId="0" borderId="0" xfId="27" applyNumberFormat="1" applyFont="1"/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65" fontId="1" fillId="0" borderId="0" xfId="0" applyNumberFormat="1" applyFont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7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68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3" fontId="1" fillId="0" borderId="71" xfId="28" applyNumberFormat="1" applyFont="1" applyBorder="1" applyAlignment="1">
      <alignment horizontal="right" vertical="center"/>
    </xf>
    <xf numFmtId="3" fontId="1" fillId="0" borderId="53" xfId="28" applyNumberFormat="1" applyFont="1" applyBorder="1" applyAlignment="1">
      <alignment horizontal="right" vertical="center"/>
    </xf>
    <xf numFmtId="3" fontId="1" fillId="0" borderId="72" xfId="28" applyNumberFormat="1" applyFont="1" applyBorder="1" applyAlignment="1">
      <alignment horizontal="right" vertical="center"/>
    </xf>
    <xf numFmtId="3" fontId="1" fillId="0" borderId="17" xfId="28" applyNumberFormat="1" applyFont="1" applyBorder="1" applyAlignment="1">
      <alignment horizontal="right" vertical="center"/>
    </xf>
    <xf numFmtId="3" fontId="1" fillId="0" borderId="29" xfId="28" applyNumberFormat="1" applyFont="1" applyBorder="1" applyAlignment="1">
      <alignment horizontal="right" vertical="center"/>
    </xf>
    <xf numFmtId="3" fontId="1" fillId="0" borderId="32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4" fontId="1" fillId="0" borderId="40" xfId="28" applyNumberFormat="1" applyFont="1" applyBorder="1" applyAlignment="1">
      <alignment horizontal="right" vertical="center"/>
    </xf>
    <xf numFmtId="4" fontId="1" fillId="0" borderId="69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61" xfId="28" applyNumberFormat="1" applyFont="1" applyBorder="1" applyAlignment="1">
      <alignment horizontal="right" vertical="center"/>
    </xf>
    <xf numFmtId="4" fontId="1" fillId="0" borderId="70" xfId="28" applyNumberFormat="1" applyFont="1" applyBorder="1" applyAlignment="1">
      <alignment horizontal="right" vertical="center"/>
    </xf>
    <xf numFmtId="4" fontId="1" fillId="0" borderId="45" xfId="28" applyNumberFormat="1" applyFont="1" applyBorder="1" applyAlignment="1">
      <alignment horizontal="right" vertical="center"/>
    </xf>
    <xf numFmtId="4" fontId="1" fillId="0" borderId="48" xfId="28" applyNumberFormat="1" applyFont="1" applyBorder="1" applyAlignment="1">
      <alignment horizontal="right" vertical="center"/>
    </xf>
    <xf numFmtId="4" fontId="1" fillId="0" borderId="62" xfId="28" applyNumberFormat="1" applyFont="1" applyBorder="1" applyAlignment="1">
      <alignment horizontal="right" vertical="center"/>
    </xf>
    <xf numFmtId="4" fontId="1" fillId="0" borderId="47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1" fillId="0" borderId="6" xfId="0" applyFont="1" applyBorder="1" applyAlignment="1" applyProtection="1">
      <alignment horizontal="centerContinuous"/>
      <protection locked="0"/>
    </xf>
    <xf numFmtId="0" fontId="1" fillId="0" borderId="7" xfId="0" applyFont="1" applyBorder="1" applyAlignment="1" applyProtection="1">
      <alignment horizontal="centerContinuous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66" fontId="1" fillId="0" borderId="0" xfId="0" applyNumberFormat="1" applyFont="1" applyAlignment="1" applyProtection="1">
      <alignment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165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14" fontId="1" fillId="0" borderId="26" xfId="28" applyNumberFormat="1" applyFont="1" applyBorder="1" applyAlignment="1">
      <alignment horizontal="left" vertical="center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abSelected="1" workbookViewId="0">
      <selection activeCell="E32" sqref="E32"/>
    </sheetView>
  </sheetViews>
  <sheetFormatPr defaultRowHeight="12.75"/>
  <cols>
    <col min="1" max="1" width="0.7109375" style="80" customWidth="1"/>
    <col min="2" max="2" width="3.7109375" style="80" customWidth="1"/>
    <col min="3" max="3" width="6.85546875" style="80" customWidth="1"/>
    <col min="4" max="6" width="14" style="80" customWidth="1"/>
    <col min="7" max="7" width="3.85546875" style="80" customWidth="1"/>
    <col min="8" max="8" width="17.7109375" style="80" customWidth="1"/>
    <col min="9" max="9" width="8.7109375" style="80" customWidth="1"/>
    <col min="10" max="10" width="14" style="80" customWidth="1"/>
    <col min="11" max="11" width="2.28515625" style="80" customWidth="1"/>
    <col min="12" max="12" width="6.85546875" style="80" customWidth="1"/>
    <col min="13" max="23" width="9.140625" style="80"/>
    <col min="24" max="25" width="5.7109375" style="80" customWidth="1"/>
    <col min="26" max="26" width="6.5703125" style="80" customWidth="1"/>
    <col min="27" max="27" width="21.42578125" style="80" customWidth="1"/>
    <col min="28" max="28" width="4.28515625" style="80" customWidth="1"/>
    <col min="29" max="29" width="8.28515625" style="80" customWidth="1"/>
    <col min="30" max="30" width="8.7109375" style="80" customWidth="1"/>
    <col min="31" max="16384" width="9.140625" style="80"/>
  </cols>
  <sheetData>
    <row r="1" spans="2:30" ht="28.5" customHeight="1" thickBot="1">
      <c r="B1" s="81" t="s">
        <v>109</v>
      </c>
      <c r="C1" s="81"/>
      <c r="D1" s="81"/>
      <c r="F1" s="106" t="str">
        <f>CONCATENATE(AA2," ",AB2," ",AC2," ",AD2)</f>
        <v xml:space="preserve">Krycí list rozpočtu v EUR  </v>
      </c>
      <c r="G1" s="81"/>
      <c r="H1" s="81"/>
      <c r="I1" s="81"/>
      <c r="J1" s="81"/>
      <c r="Z1" s="103" t="s">
        <v>5</v>
      </c>
      <c r="AA1" s="103" t="s">
        <v>6</v>
      </c>
      <c r="AB1" s="103" t="s">
        <v>7</v>
      </c>
      <c r="AC1" s="103" t="s">
        <v>8</v>
      </c>
      <c r="AD1" s="103" t="s">
        <v>9</v>
      </c>
    </row>
    <row r="2" spans="2:30" ht="18" customHeight="1" thickTop="1">
      <c r="B2" s="22"/>
      <c r="C2" s="23" t="s">
        <v>105</v>
      </c>
      <c r="D2" s="23"/>
      <c r="E2" s="23"/>
      <c r="F2" s="23"/>
      <c r="G2" s="24" t="s">
        <v>10</v>
      </c>
      <c r="H2" s="23" t="s">
        <v>110</v>
      </c>
      <c r="I2" s="23"/>
      <c r="J2" s="25"/>
      <c r="Z2" s="103" t="s">
        <v>11</v>
      </c>
      <c r="AA2" s="104" t="s">
        <v>12</v>
      </c>
      <c r="AB2" s="104" t="s">
        <v>13</v>
      </c>
      <c r="AC2" s="104"/>
      <c r="AD2" s="105"/>
    </row>
    <row r="3" spans="2:30" ht="18" customHeight="1">
      <c r="B3" s="26"/>
      <c r="C3" s="27" t="s">
        <v>106</v>
      </c>
      <c r="D3" s="27"/>
      <c r="E3" s="27"/>
      <c r="F3" s="27"/>
      <c r="G3" s="28" t="s">
        <v>111</v>
      </c>
      <c r="H3" s="27"/>
      <c r="I3" s="27"/>
      <c r="J3" s="29"/>
      <c r="Z3" s="103" t="s">
        <v>14</v>
      </c>
      <c r="AA3" s="104" t="s">
        <v>15</v>
      </c>
      <c r="AB3" s="104" t="s">
        <v>13</v>
      </c>
      <c r="AC3" s="104" t="s">
        <v>16</v>
      </c>
      <c r="AD3" s="105" t="s">
        <v>17</v>
      </c>
    </row>
    <row r="4" spans="2:30" ht="18" customHeight="1">
      <c r="B4" s="30"/>
      <c r="C4" s="31" t="s">
        <v>107</v>
      </c>
      <c r="D4" s="31"/>
      <c r="E4" s="31"/>
      <c r="F4" s="31"/>
      <c r="G4" s="32"/>
      <c r="H4" s="31"/>
      <c r="I4" s="31"/>
      <c r="J4" s="33"/>
      <c r="Z4" s="103" t="s">
        <v>18</v>
      </c>
      <c r="AA4" s="104" t="s">
        <v>19</v>
      </c>
      <c r="AB4" s="104" t="s">
        <v>13</v>
      </c>
      <c r="AC4" s="104"/>
      <c r="AD4" s="105"/>
    </row>
    <row r="5" spans="2:30" ht="18" customHeight="1" thickBot="1">
      <c r="B5" s="34"/>
      <c r="C5" s="36" t="s">
        <v>20</v>
      </c>
      <c r="D5" s="36"/>
      <c r="E5" s="36" t="s">
        <v>21</v>
      </c>
      <c r="F5" s="35"/>
      <c r="G5" s="35" t="s">
        <v>22</v>
      </c>
      <c r="H5" s="36" t="s">
        <v>112</v>
      </c>
      <c r="I5" s="35" t="s">
        <v>23</v>
      </c>
      <c r="J5" s="169">
        <v>43300</v>
      </c>
      <c r="Z5" s="103" t="s">
        <v>24</v>
      </c>
      <c r="AA5" s="104" t="s">
        <v>15</v>
      </c>
      <c r="AB5" s="104" t="s">
        <v>13</v>
      </c>
      <c r="AC5" s="104" t="s">
        <v>16</v>
      </c>
      <c r="AD5" s="105" t="s">
        <v>17</v>
      </c>
    </row>
    <row r="6" spans="2:30" ht="18" customHeight="1" thickTop="1">
      <c r="B6" s="22"/>
      <c r="C6" s="23" t="s">
        <v>2</v>
      </c>
      <c r="D6" s="23" t="s">
        <v>113</v>
      </c>
      <c r="E6" s="23"/>
      <c r="F6" s="23"/>
      <c r="G6" s="23" t="s">
        <v>25</v>
      </c>
      <c r="H6" s="23"/>
      <c r="I6" s="23"/>
      <c r="J6" s="25"/>
    </row>
    <row r="7" spans="2:30" ht="18" customHeight="1">
      <c r="B7" s="37"/>
      <c r="C7" s="38"/>
      <c r="D7" s="39"/>
      <c r="E7" s="39"/>
      <c r="F7" s="39"/>
      <c r="G7" s="39" t="s">
        <v>26</v>
      </c>
      <c r="H7" s="39"/>
      <c r="I7" s="39"/>
      <c r="J7" s="40"/>
    </row>
    <row r="8" spans="2:30" ht="18" customHeight="1">
      <c r="B8" s="26"/>
      <c r="C8" s="27" t="s">
        <v>1</v>
      </c>
      <c r="D8" s="27" t="s">
        <v>114</v>
      </c>
      <c r="E8" s="27"/>
      <c r="F8" s="27"/>
      <c r="G8" s="27" t="s">
        <v>25</v>
      </c>
      <c r="H8" s="27"/>
      <c r="I8" s="27"/>
      <c r="J8" s="29"/>
    </row>
    <row r="9" spans="2:30" ht="18" customHeight="1">
      <c r="B9" s="30"/>
      <c r="C9" s="32"/>
      <c r="D9" s="31"/>
      <c r="E9" s="31"/>
      <c r="F9" s="31"/>
      <c r="G9" s="39" t="s">
        <v>26</v>
      </c>
      <c r="H9" s="31"/>
      <c r="I9" s="31"/>
      <c r="J9" s="33"/>
    </row>
    <row r="10" spans="2:30" ht="18" customHeight="1">
      <c r="B10" s="26"/>
      <c r="C10" s="27" t="s">
        <v>27</v>
      </c>
      <c r="D10" s="27" t="s">
        <v>115</v>
      </c>
      <c r="E10" s="27"/>
      <c r="F10" s="27"/>
      <c r="G10" s="27" t="s">
        <v>25</v>
      </c>
      <c r="H10" s="27"/>
      <c r="I10" s="27"/>
      <c r="J10" s="29"/>
    </row>
    <row r="11" spans="2:30" ht="18" customHeight="1" thickBot="1">
      <c r="B11" s="41"/>
      <c r="C11" s="42"/>
      <c r="D11" s="42"/>
      <c r="E11" s="42"/>
      <c r="F11" s="42"/>
      <c r="G11" s="42" t="s">
        <v>26</v>
      </c>
      <c r="H11" s="42"/>
      <c r="I11" s="42"/>
      <c r="J11" s="43"/>
    </row>
    <row r="12" spans="2:30" ht="18" customHeight="1" thickTop="1">
      <c r="B12" s="92"/>
      <c r="C12" s="23"/>
      <c r="D12" s="23"/>
      <c r="E12" s="23"/>
      <c r="F12" s="124">
        <f>IF(B12&lt;&gt;0,ROUND($J$31/B12,0),0)</f>
        <v>0</v>
      </c>
      <c r="G12" s="24"/>
      <c r="H12" s="23"/>
      <c r="I12" s="23"/>
      <c r="J12" s="127">
        <f>IF(G12&lt;&gt;0,ROUND($J$31/G12,0),0)</f>
        <v>0</v>
      </c>
    </row>
    <row r="13" spans="2:30" ht="18" customHeight="1">
      <c r="B13" s="93">
        <v>2037</v>
      </c>
      <c r="C13" s="39" t="s">
        <v>116</v>
      </c>
      <c r="D13" s="39"/>
      <c r="E13" s="39"/>
      <c r="F13" s="125">
        <f>IF(B13&lt;&gt;0,ROUND($J$31/B13,0),0)</f>
        <v>0</v>
      </c>
      <c r="G13" s="38"/>
      <c r="H13" s="39"/>
      <c r="I13" s="39"/>
      <c r="J13" s="128">
        <f>IF(G13&lt;&gt;0,ROUND($J$31/G13,0),0)</f>
        <v>0</v>
      </c>
    </row>
    <row r="14" spans="2:30" ht="18" customHeight="1" thickBot="1">
      <c r="B14" s="94"/>
      <c r="C14" s="42"/>
      <c r="D14" s="42"/>
      <c r="E14" s="42"/>
      <c r="F14" s="126">
        <f>IF(B14&lt;&gt;0,ROUND($J$31/B14,0),0)</f>
        <v>0</v>
      </c>
      <c r="G14" s="95"/>
      <c r="H14" s="42"/>
      <c r="I14" s="42"/>
      <c r="J14" s="129">
        <f>IF(G14&lt;&gt;0,ROUND($J$31/G14,0),0)</f>
        <v>0</v>
      </c>
    </row>
    <row r="15" spans="2:30" ht="18" customHeight="1" thickTop="1">
      <c r="B15" s="83" t="s">
        <v>28</v>
      </c>
      <c r="C15" s="45" t="s">
        <v>29</v>
      </c>
      <c r="D15" s="46" t="s">
        <v>30</v>
      </c>
      <c r="E15" s="46" t="s">
        <v>31</v>
      </c>
      <c r="F15" s="47" t="s">
        <v>32</v>
      </c>
      <c r="G15" s="83" t="s">
        <v>33</v>
      </c>
      <c r="H15" s="48" t="s">
        <v>34</v>
      </c>
      <c r="I15" s="49"/>
      <c r="J15" s="50"/>
    </row>
    <row r="16" spans="2:30" ht="18" customHeight="1">
      <c r="B16" s="51">
        <v>1</v>
      </c>
      <c r="C16" s="52" t="s">
        <v>35</v>
      </c>
      <c r="D16" s="140"/>
      <c r="E16" s="140"/>
      <c r="F16" s="141">
        <f>D16+E16</f>
        <v>0</v>
      </c>
      <c r="G16" s="51">
        <v>6</v>
      </c>
      <c r="H16" s="53" t="s">
        <v>117</v>
      </c>
      <c r="I16" s="88"/>
      <c r="J16" s="141">
        <v>0</v>
      </c>
    </row>
    <row r="17" spans="2:10" ht="18" customHeight="1">
      <c r="B17" s="54">
        <v>2</v>
      </c>
      <c r="C17" s="55" t="s">
        <v>36</v>
      </c>
      <c r="D17" s="142"/>
      <c r="E17" s="142"/>
      <c r="F17" s="141">
        <f>D17+E17</f>
        <v>0</v>
      </c>
      <c r="G17" s="54">
        <v>7</v>
      </c>
      <c r="H17" s="56" t="s">
        <v>118</v>
      </c>
      <c r="I17" s="27"/>
      <c r="J17" s="143">
        <v>0</v>
      </c>
    </row>
    <row r="18" spans="2:10" ht="18" customHeight="1">
      <c r="B18" s="54">
        <v>3</v>
      </c>
      <c r="C18" s="55" t="s">
        <v>37</v>
      </c>
      <c r="D18" s="142"/>
      <c r="E18" s="142"/>
      <c r="F18" s="141">
        <f>D18+E18</f>
        <v>0</v>
      </c>
      <c r="G18" s="54">
        <v>8</v>
      </c>
      <c r="H18" s="56" t="s">
        <v>119</v>
      </c>
      <c r="I18" s="27"/>
      <c r="J18" s="143">
        <v>0</v>
      </c>
    </row>
    <row r="19" spans="2:10" ht="18" customHeight="1" thickBot="1">
      <c r="B19" s="54">
        <v>4</v>
      </c>
      <c r="C19" s="55" t="s">
        <v>38</v>
      </c>
      <c r="D19" s="142"/>
      <c r="E19" s="142"/>
      <c r="F19" s="144">
        <f>D19+E19</f>
        <v>0</v>
      </c>
      <c r="G19" s="54">
        <v>9</v>
      </c>
      <c r="H19" s="56" t="s">
        <v>3</v>
      </c>
      <c r="I19" s="27"/>
      <c r="J19" s="143">
        <v>0</v>
      </c>
    </row>
    <row r="20" spans="2:10" ht="18" customHeight="1" thickBot="1">
      <c r="B20" s="57">
        <v>5</v>
      </c>
      <c r="C20" s="58" t="s">
        <v>39</v>
      </c>
      <c r="D20" s="145">
        <f>SUM(D16:D19)</f>
        <v>0</v>
      </c>
      <c r="E20" s="146">
        <f>SUM(E16:E19)</f>
        <v>0</v>
      </c>
      <c r="F20" s="147">
        <f>SUM(F16:F19)</f>
        <v>0</v>
      </c>
      <c r="G20" s="59">
        <v>10</v>
      </c>
      <c r="I20" s="87" t="s">
        <v>40</v>
      </c>
      <c r="J20" s="147">
        <f>SUM(J16:J19)</f>
        <v>0</v>
      </c>
    </row>
    <row r="21" spans="2:10" ht="18" customHeight="1" thickTop="1">
      <c r="B21" s="83" t="s">
        <v>41</v>
      </c>
      <c r="C21" s="82"/>
      <c r="D21" s="49" t="s">
        <v>42</v>
      </c>
      <c r="E21" s="49"/>
      <c r="F21" s="50"/>
      <c r="G21" s="83" t="s">
        <v>43</v>
      </c>
      <c r="H21" s="48" t="s">
        <v>44</v>
      </c>
      <c r="I21" s="49"/>
      <c r="J21" s="50"/>
    </row>
    <row r="22" spans="2:10" ht="18" customHeight="1">
      <c r="B22" s="51">
        <v>11</v>
      </c>
      <c r="C22" s="53" t="s">
        <v>120</v>
      </c>
      <c r="D22" s="89" t="s">
        <v>3</v>
      </c>
      <c r="E22" s="91"/>
      <c r="F22" s="141"/>
      <c r="G22" s="54">
        <v>16</v>
      </c>
      <c r="H22" s="56" t="s">
        <v>45</v>
      </c>
      <c r="I22" s="60"/>
      <c r="J22" s="143">
        <v>0</v>
      </c>
    </row>
    <row r="23" spans="2:10" ht="18" customHeight="1">
      <c r="B23" s="54">
        <v>12</v>
      </c>
      <c r="C23" s="56" t="s">
        <v>121</v>
      </c>
      <c r="D23" s="90"/>
      <c r="E23" s="61"/>
      <c r="F23" s="143"/>
      <c r="G23" s="54">
        <v>17</v>
      </c>
      <c r="H23" s="56" t="s">
        <v>123</v>
      </c>
      <c r="I23" s="60"/>
      <c r="J23" s="143">
        <v>0</v>
      </c>
    </row>
    <row r="24" spans="2:10" ht="18" customHeight="1">
      <c r="B24" s="54">
        <v>13</v>
      </c>
      <c r="C24" s="56" t="s">
        <v>122</v>
      </c>
      <c r="D24" s="90"/>
      <c r="E24" s="61"/>
      <c r="F24" s="143"/>
      <c r="G24" s="54">
        <v>18</v>
      </c>
      <c r="H24" s="56" t="s">
        <v>124</v>
      </c>
      <c r="I24" s="60"/>
      <c r="J24" s="143">
        <v>0</v>
      </c>
    </row>
    <row r="25" spans="2:10" ht="18" customHeight="1" thickBot="1">
      <c r="B25" s="54">
        <v>14</v>
      </c>
      <c r="C25" s="56" t="s">
        <v>3</v>
      </c>
      <c r="D25" s="90"/>
      <c r="E25" s="61">
        <v>0</v>
      </c>
      <c r="F25" s="143">
        <v>0</v>
      </c>
      <c r="G25" s="54">
        <v>19</v>
      </c>
      <c r="H25" s="56" t="s">
        <v>3</v>
      </c>
      <c r="I25" s="60"/>
      <c r="J25" s="143">
        <v>0</v>
      </c>
    </row>
    <row r="26" spans="2:10" ht="18" customHeight="1" thickBot="1">
      <c r="B26" s="57">
        <v>15</v>
      </c>
      <c r="C26" s="62"/>
      <c r="D26" s="63"/>
      <c r="E26" s="63" t="s">
        <v>46</v>
      </c>
      <c r="F26" s="147">
        <f>SUM(F22:F25)</f>
        <v>0</v>
      </c>
      <c r="G26" s="57">
        <v>20</v>
      </c>
      <c r="H26" s="62"/>
      <c r="I26" s="63" t="s">
        <v>47</v>
      </c>
      <c r="J26" s="147">
        <f>SUM(J22:J25)</f>
        <v>0</v>
      </c>
    </row>
    <row r="27" spans="2:10" ht="18" customHeight="1" thickTop="1">
      <c r="B27" s="64"/>
      <c r="C27" s="65" t="s">
        <v>48</v>
      </c>
      <c r="D27" s="66"/>
      <c r="E27" s="67" t="s">
        <v>49</v>
      </c>
      <c r="F27" s="68"/>
      <c r="G27" s="83" t="s">
        <v>50</v>
      </c>
      <c r="H27" s="48" t="s">
        <v>51</v>
      </c>
      <c r="I27" s="49"/>
      <c r="J27" s="50"/>
    </row>
    <row r="28" spans="2:10" ht="18" customHeight="1">
      <c r="B28" s="69"/>
      <c r="C28" s="70"/>
      <c r="D28" s="71"/>
      <c r="E28" s="72"/>
      <c r="F28" s="68"/>
      <c r="G28" s="51">
        <v>21</v>
      </c>
      <c r="H28" s="53"/>
      <c r="I28" s="73" t="s">
        <v>52</v>
      </c>
      <c r="J28" s="141">
        <f>ROUND(F20,2)+J20+F26+J26</f>
        <v>0</v>
      </c>
    </row>
    <row r="29" spans="2:10" ht="18" customHeight="1">
      <c r="B29" s="69"/>
      <c r="C29" s="71" t="s">
        <v>53</v>
      </c>
      <c r="D29" s="71"/>
      <c r="E29" s="74"/>
      <c r="F29" s="68"/>
      <c r="G29" s="54">
        <v>22</v>
      </c>
      <c r="H29" s="56" t="s">
        <v>125</v>
      </c>
      <c r="I29" s="148">
        <f>J28-I30</f>
        <v>0</v>
      </c>
      <c r="J29" s="143">
        <f>ROUND((I29*20)/100,2)</f>
        <v>0</v>
      </c>
    </row>
    <row r="30" spans="2:10" ht="18" customHeight="1" thickBot="1">
      <c r="B30" s="26"/>
      <c r="C30" s="27" t="s">
        <v>54</v>
      </c>
      <c r="D30" s="27"/>
      <c r="E30" s="74"/>
      <c r="F30" s="68"/>
      <c r="G30" s="54">
        <v>23</v>
      </c>
      <c r="H30" s="56" t="s">
        <v>126</v>
      </c>
      <c r="I30" s="148">
        <f>SUMIF(Prehlad!O11:O9993,0,Prehlad!J11:J9993)</f>
        <v>0</v>
      </c>
      <c r="J30" s="143">
        <f>ROUND((I30*0)/100,1)</f>
        <v>0</v>
      </c>
    </row>
    <row r="31" spans="2:10" ht="18" customHeight="1" thickBot="1">
      <c r="B31" s="69"/>
      <c r="C31" s="71"/>
      <c r="D31" s="71"/>
      <c r="E31" s="74"/>
      <c r="F31" s="68"/>
      <c r="G31" s="57">
        <v>24</v>
      </c>
      <c r="H31" s="62"/>
      <c r="I31" s="63" t="s">
        <v>55</v>
      </c>
      <c r="J31" s="147">
        <f>SUM(J28:J30)</f>
        <v>0</v>
      </c>
    </row>
    <row r="32" spans="2:10" ht="18" customHeight="1" thickTop="1" thickBot="1">
      <c r="B32" s="64"/>
      <c r="C32" s="71"/>
      <c r="D32" s="68"/>
      <c r="E32" s="75"/>
      <c r="F32" s="68"/>
      <c r="G32" s="84" t="s">
        <v>56</v>
      </c>
      <c r="H32" s="85" t="s">
        <v>127</v>
      </c>
      <c r="I32" s="44"/>
      <c r="J32" s="86">
        <v>0</v>
      </c>
    </row>
    <row r="33" spans="2:10" ht="18" customHeight="1" thickTop="1">
      <c r="B33" s="76"/>
      <c r="C33" s="77"/>
      <c r="D33" s="65" t="s">
        <v>57</v>
      </c>
      <c r="E33" s="77"/>
      <c r="F33" s="77"/>
      <c r="G33" s="77"/>
      <c r="H33" s="77" t="s">
        <v>58</v>
      </c>
      <c r="I33" s="77"/>
      <c r="J33" s="78"/>
    </row>
    <row r="34" spans="2:10" ht="18" customHeight="1">
      <c r="B34" s="69"/>
      <c r="C34" s="70"/>
      <c r="D34" s="71"/>
      <c r="E34" s="71"/>
      <c r="F34" s="70"/>
      <c r="G34" s="71"/>
      <c r="H34" s="71"/>
      <c r="I34" s="71"/>
      <c r="J34" s="79"/>
    </row>
    <row r="35" spans="2:10" ht="18" customHeight="1">
      <c r="B35" s="69"/>
      <c r="C35" s="71" t="s">
        <v>53</v>
      </c>
      <c r="D35" s="71"/>
      <c r="E35" s="71"/>
      <c r="F35" s="70"/>
      <c r="G35" s="71" t="s">
        <v>53</v>
      </c>
      <c r="H35" s="71"/>
      <c r="I35" s="71"/>
      <c r="J35" s="79"/>
    </row>
    <row r="36" spans="2:10" ht="18" customHeight="1">
      <c r="B36" s="26"/>
      <c r="C36" s="27" t="s">
        <v>54</v>
      </c>
      <c r="D36" s="27"/>
      <c r="E36" s="27"/>
      <c r="F36" s="28"/>
      <c r="G36" s="27" t="s">
        <v>54</v>
      </c>
      <c r="H36" s="27"/>
      <c r="I36" s="27"/>
      <c r="J36" s="29"/>
    </row>
    <row r="37" spans="2:10" ht="18" customHeight="1">
      <c r="B37" s="69"/>
      <c r="C37" s="71" t="s">
        <v>49</v>
      </c>
      <c r="D37" s="71"/>
      <c r="E37" s="71"/>
      <c r="F37" s="70"/>
      <c r="G37" s="71" t="s">
        <v>49</v>
      </c>
      <c r="H37" s="71"/>
      <c r="I37" s="71"/>
      <c r="J37" s="79"/>
    </row>
    <row r="38" spans="2:10" ht="18" customHeight="1">
      <c r="B38" s="69"/>
      <c r="C38" s="71"/>
      <c r="D38" s="71"/>
      <c r="E38" s="71"/>
      <c r="F38" s="71"/>
      <c r="G38" s="71"/>
      <c r="H38" s="71"/>
      <c r="I38" s="71"/>
      <c r="J38" s="79"/>
    </row>
    <row r="39" spans="2:10" ht="18" customHeight="1">
      <c r="B39" s="69"/>
      <c r="C39" s="71"/>
      <c r="D39" s="71"/>
      <c r="E39" s="71"/>
      <c r="F39" s="71"/>
      <c r="G39" s="71"/>
      <c r="H39" s="71"/>
      <c r="I39" s="71"/>
      <c r="J39" s="79"/>
    </row>
    <row r="40" spans="2:10" ht="18" customHeight="1">
      <c r="B40" s="69"/>
      <c r="C40" s="71"/>
      <c r="D40" s="71"/>
      <c r="E40" s="71"/>
      <c r="F40" s="71"/>
      <c r="G40" s="71"/>
      <c r="H40" s="71"/>
      <c r="I40" s="71"/>
      <c r="J40" s="79"/>
    </row>
    <row r="41" spans="2:10" ht="18" customHeight="1" thickBot="1">
      <c r="B41" s="41"/>
      <c r="C41" s="42"/>
      <c r="D41" s="42"/>
      <c r="E41" s="42"/>
      <c r="F41" s="42"/>
      <c r="G41" s="42"/>
      <c r="H41" s="42"/>
      <c r="I41" s="42"/>
      <c r="J41" s="43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showGridLines="0" workbookViewId="0">
      <pane ySplit="10" topLeftCell="A11" activePane="bottomLeft" state="frozen"/>
      <selection pane="bottomLeft" activeCell="D22" sqref="D22"/>
    </sheetView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21" t="s">
        <v>99</v>
      </c>
      <c r="C1" s="1"/>
      <c r="E1" s="21" t="s">
        <v>100</v>
      </c>
      <c r="F1" s="1"/>
      <c r="G1" s="1"/>
      <c r="Z1" s="103" t="s">
        <v>5</v>
      </c>
      <c r="AA1" s="103" t="s">
        <v>6</v>
      </c>
      <c r="AB1" s="103" t="s">
        <v>7</v>
      </c>
      <c r="AC1" s="103" t="s">
        <v>8</v>
      </c>
      <c r="AD1" s="103" t="s">
        <v>9</v>
      </c>
    </row>
    <row r="2" spans="1:30">
      <c r="A2" s="21" t="s">
        <v>101</v>
      </c>
      <c r="C2" s="1"/>
      <c r="E2" s="21" t="s">
        <v>102</v>
      </c>
      <c r="F2" s="1"/>
      <c r="G2" s="1"/>
      <c r="Z2" s="103" t="s">
        <v>11</v>
      </c>
      <c r="AA2" s="104" t="s">
        <v>59</v>
      </c>
      <c r="AB2" s="104" t="s">
        <v>13</v>
      </c>
      <c r="AC2" s="104"/>
      <c r="AD2" s="105"/>
    </row>
    <row r="3" spans="1:30">
      <c r="A3" s="21" t="s">
        <v>103</v>
      </c>
      <c r="C3" s="1"/>
      <c r="E3" s="21" t="s">
        <v>183</v>
      </c>
      <c r="F3" s="1"/>
      <c r="G3" s="1"/>
      <c r="Z3" s="103" t="s">
        <v>14</v>
      </c>
      <c r="AA3" s="104" t="s">
        <v>60</v>
      </c>
      <c r="AB3" s="104" t="s">
        <v>13</v>
      </c>
      <c r="AC3" s="104" t="s">
        <v>16</v>
      </c>
      <c r="AD3" s="105" t="s">
        <v>17</v>
      </c>
    </row>
    <row r="4" spans="1:30">
      <c r="B4" s="1"/>
      <c r="C4" s="1"/>
      <c r="D4" s="1"/>
      <c r="E4" s="1"/>
      <c r="F4" s="1"/>
      <c r="G4" s="1"/>
      <c r="Z4" s="103" t="s">
        <v>18</v>
      </c>
      <c r="AA4" s="104" t="s">
        <v>61</v>
      </c>
      <c r="AB4" s="104" t="s">
        <v>13</v>
      </c>
      <c r="AC4" s="104"/>
      <c r="AD4" s="105"/>
    </row>
    <row r="5" spans="1:30">
      <c r="A5" s="21" t="s">
        <v>105</v>
      </c>
      <c r="B5" s="1"/>
      <c r="C5" s="1"/>
      <c r="D5" s="1"/>
      <c r="E5" s="1"/>
      <c r="F5" s="1"/>
      <c r="G5" s="1"/>
      <c r="Z5" s="103" t="s">
        <v>24</v>
      </c>
      <c r="AA5" s="104" t="s">
        <v>60</v>
      </c>
      <c r="AB5" s="104" t="s">
        <v>13</v>
      </c>
      <c r="AC5" s="104" t="s">
        <v>16</v>
      </c>
      <c r="AD5" s="105" t="s">
        <v>17</v>
      </c>
    </row>
    <row r="6" spans="1:30">
      <c r="A6" s="21" t="s">
        <v>106</v>
      </c>
      <c r="B6" s="1"/>
      <c r="C6" s="1"/>
      <c r="D6" s="1"/>
      <c r="E6" s="1"/>
      <c r="F6" s="1"/>
      <c r="G6" s="1"/>
    </row>
    <row r="7" spans="1:30">
      <c r="A7" s="21" t="s">
        <v>107</v>
      </c>
      <c r="B7" s="1"/>
      <c r="C7" s="1"/>
      <c r="D7" s="1"/>
      <c r="E7" s="1"/>
      <c r="F7" s="1"/>
      <c r="G7" s="1"/>
    </row>
    <row r="8" spans="1:30" ht="14.25" thickBot="1">
      <c r="A8" s="1" t="s">
        <v>108</v>
      </c>
      <c r="B8" s="4" t="str">
        <f>CONCATENATE(AA2," ",AB2," ",AC2," ",AD2)</f>
        <v xml:space="preserve">Rekapitulácia rozpočtu v EUR  </v>
      </c>
      <c r="G8" s="1"/>
    </row>
    <row r="9" spans="1:30" ht="13.5" thickTop="1">
      <c r="A9" s="9" t="s">
        <v>62</v>
      </c>
      <c r="B9" s="10" t="s">
        <v>63</v>
      </c>
      <c r="C9" s="10" t="s">
        <v>64</v>
      </c>
      <c r="D9" s="10" t="s">
        <v>65</v>
      </c>
      <c r="E9" s="18" t="s">
        <v>66</v>
      </c>
      <c r="F9" s="19" t="s">
        <v>67</v>
      </c>
      <c r="G9" s="1"/>
    </row>
    <row r="10" spans="1:30" ht="13.5" thickBot="1">
      <c r="A10" s="14"/>
      <c r="B10" s="15" t="s">
        <v>68</v>
      </c>
      <c r="C10" s="15" t="s">
        <v>31</v>
      </c>
      <c r="D10" s="15"/>
      <c r="E10" s="15" t="s">
        <v>65</v>
      </c>
      <c r="F10" s="20" t="s">
        <v>65</v>
      </c>
      <c r="G10" s="108" t="s">
        <v>69</v>
      </c>
    </row>
    <row r="11" spans="1:30" ht="13.5" thickTop="1"/>
    <row r="12" spans="1:30">
      <c r="A12" s="1" t="s">
        <v>129</v>
      </c>
      <c r="C12" s="6">
        <v>0</v>
      </c>
      <c r="D12" s="6">
        <f>Prehlad!J29</f>
        <v>0</v>
      </c>
      <c r="E12" s="7">
        <v>55.08</v>
      </c>
      <c r="G12" s="5">
        <f>Prehlad!W29</f>
        <v>0</v>
      </c>
    </row>
    <row r="13" spans="1:30">
      <c r="A13" s="1" t="s">
        <v>150</v>
      </c>
      <c r="B13" s="6">
        <f>Prehlad!H34</f>
        <v>0</v>
      </c>
      <c r="C13" s="6">
        <f>Prehlad!I34</f>
        <v>0</v>
      </c>
      <c r="D13" s="6">
        <f>Prehlad!J34</f>
        <v>0</v>
      </c>
      <c r="E13" s="7">
        <v>3</v>
      </c>
      <c r="F13" s="5">
        <f>Prehlad!N34</f>
        <v>0</v>
      </c>
      <c r="G13" s="5">
        <f>Prehlad!W34</f>
        <v>0</v>
      </c>
    </row>
    <row r="14" spans="1:30">
      <c r="A14" s="1" t="s">
        <v>156</v>
      </c>
      <c r="B14" s="6">
        <f>Prehlad!H42</f>
        <v>0</v>
      </c>
      <c r="C14" s="6">
        <f>Prehlad!I42</f>
        <v>0</v>
      </c>
      <c r="D14" s="6">
        <f>Prehlad!J42</f>
        <v>0</v>
      </c>
      <c r="E14" s="7">
        <v>1404.15</v>
      </c>
      <c r="F14" s="5">
        <f>Prehlad!N42</f>
        <v>0</v>
      </c>
      <c r="G14" s="5">
        <f>Prehlad!W42</f>
        <v>0</v>
      </c>
    </row>
    <row r="15" spans="1:30">
      <c r="A15" s="1" t="s">
        <v>164</v>
      </c>
      <c r="B15" s="6">
        <f>Prehlad!H46</f>
        <v>0</v>
      </c>
      <c r="C15" s="6">
        <f>Prehlad!I46</f>
        <v>0</v>
      </c>
      <c r="D15" s="6">
        <f>Prehlad!J46</f>
        <v>0</v>
      </c>
      <c r="E15" s="7">
        <f>Prehlad!L46</f>
        <v>0</v>
      </c>
      <c r="F15" s="5">
        <f>Prehlad!N46</f>
        <v>0</v>
      </c>
      <c r="G15" s="5">
        <f>Prehlad!W46</f>
        <v>0</v>
      </c>
    </row>
    <row r="16" spans="1:30">
      <c r="A16" s="1" t="s">
        <v>169</v>
      </c>
      <c r="B16" s="6">
        <f>Prehlad!H48</f>
        <v>0</v>
      </c>
      <c r="C16" s="6">
        <v>0</v>
      </c>
      <c r="D16" s="6">
        <f>Prehlad!J48</f>
        <v>0</v>
      </c>
      <c r="E16" s="7">
        <f>SUM(E12:E15)</f>
        <v>1462.23</v>
      </c>
      <c r="F16" s="5">
        <f>Prehlad!N48</f>
        <v>55.08</v>
      </c>
      <c r="G16" s="5">
        <f>Prehlad!W48</f>
        <v>0</v>
      </c>
    </row>
    <row r="19" spans="1:7">
      <c r="A19" s="1" t="s">
        <v>170</v>
      </c>
      <c r="C19" s="6">
        <f>Prehlad!I50</f>
        <v>0</v>
      </c>
      <c r="D19" s="6">
        <f>Prehlad!J50</f>
        <v>0</v>
      </c>
      <c r="E19" s="7">
        <f>SUM(E16)</f>
        <v>1462.23</v>
      </c>
      <c r="F19" s="5">
        <f>Prehlad!N50</f>
        <v>55.08</v>
      </c>
      <c r="G19" s="5">
        <f>Prehlad!W50</f>
        <v>0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showGridLines="0" workbookViewId="0">
      <pane ySplit="10" topLeftCell="A24" activePane="bottomLeft" state="frozen"/>
      <selection pane="bottomLeft" activeCell="F46" sqref="F46"/>
    </sheetView>
  </sheetViews>
  <sheetFormatPr defaultRowHeight="12.75"/>
  <cols>
    <col min="1" max="1" width="4.140625" style="130" customWidth="1"/>
    <col min="2" max="2" width="5" style="131" customWidth="1"/>
    <col min="3" max="3" width="13" style="132" customWidth="1"/>
    <col min="4" max="4" width="35.7109375" style="139" customWidth="1"/>
    <col min="5" max="5" width="10.7109375" style="134" customWidth="1"/>
    <col min="6" max="6" width="5.28515625" style="133" customWidth="1"/>
    <col min="7" max="7" width="9.7109375" style="135" customWidth="1"/>
    <col min="8" max="9" width="9.7109375" style="135" hidden="1" customWidth="1"/>
    <col min="10" max="10" width="10.7109375" style="135" customWidth="1"/>
    <col min="11" max="11" width="7.42578125" style="136" hidden="1" customWidth="1"/>
    <col min="12" max="12" width="8.28515625" style="136" hidden="1" customWidth="1"/>
    <col min="13" max="13" width="9.140625" style="134" hidden="1" customWidth="1"/>
    <col min="14" max="14" width="7" style="134" hidden="1" customWidth="1"/>
    <col min="15" max="15" width="3.5703125" style="133" customWidth="1"/>
    <col min="16" max="16" width="12.7109375" style="133" hidden="1" customWidth="1"/>
    <col min="17" max="19" width="13.28515625" style="134" hidden="1" customWidth="1"/>
    <col min="20" max="20" width="10.5703125" style="137" hidden="1" customWidth="1"/>
    <col min="21" max="21" width="10.28515625" style="137" hidden="1" customWidth="1"/>
    <col min="22" max="22" width="5.7109375" style="137" hidden="1" customWidth="1"/>
    <col min="23" max="23" width="9.140625" style="138"/>
    <col min="24" max="25" width="5.7109375" style="133" customWidth="1"/>
    <col min="26" max="26" width="6.5703125" style="133" customWidth="1"/>
    <col min="27" max="27" width="24.85546875" style="133" customWidth="1"/>
    <col min="28" max="28" width="4.28515625" style="133" customWidth="1"/>
    <col min="29" max="29" width="8.28515625" style="133" customWidth="1"/>
    <col min="30" max="30" width="8.7109375" style="133" customWidth="1"/>
    <col min="31" max="34" width="9.140625" style="133"/>
    <col min="35" max="16384" width="9.140625" style="1"/>
  </cols>
  <sheetData>
    <row r="1" spans="1:34">
      <c r="A1" s="21" t="s">
        <v>99</v>
      </c>
      <c r="B1" s="1"/>
      <c r="C1" s="1"/>
      <c r="D1" s="1"/>
      <c r="E1" s="21" t="s">
        <v>100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3"/>
      <c r="AA1" s="103"/>
      <c r="AB1" s="103"/>
      <c r="AC1" s="103"/>
      <c r="AD1" s="103"/>
      <c r="AE1" s="1"/>
      <c r="AF1" s="1"/>
      <c r="AG1" s="1"/>
      <c r="AH1" s="1"/>
    </row>
    <row r="2" spans="1:34">
      <c r="A2" s="21" t="s">
        <v>101</v>
      </c>
      <c r="B2" s="1"/>
      <c r="C2" s="1"/>
      <c r="D2" s="1"/>
      <c r="E2" s="21" t="s">
        <v>102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3"/>
      <c r="AA2" s="104"/>
      <c r="AB2" s="104"/>
      <c r="AC2" s="104"/>
      <c r="AD2" s="105"/>
      <c r="AE2" s="1"/>
      <c r="AF2" s="1"/>
      <c r="AG2" s="1"/>
      <c r="AH2" s="1"/>
    </row>
    <row r="3" spans="1:34">
      <c r="A3" s="21" t="s">
        <v>103</v>
      </c>
      <c r="B3" s="1"/>
      <c r="C3" s="1"/>
      <c r="D3" s="1"/>
      <c r="E3" s="21" t="s">
        <v>183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3"/>
      <c r="AA3" s="104"/>
      <c r="AB3" s="104"/>
      <c r="AC3" s="104"/>
      <c r="AD3" s="105"/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3"/>
      <c r="AA4" s="104"/>
      <c r="AB4" s="104"/>
      <c r="AC4" s="104"/>
      <c r="AD4" s="105"/>
      <c r="AE4" s="1"/>
      <c r="AF4" s="1"/>
      <c r="AG4" s="1"/>
      <c r="AH4" s="1"/>
    </row>
    <row r="5" spans="1:34">
      <c r="A5" s="21" t="s">
        <v>105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3"/>
      <c r="AA5" s="104"/>
      <c r="AB5" s="104"/>
      <c r="AC5" s="104"/>
      <c r="AD5" s="105"/>
      <c r="AE5" s="1"/>
      <c r="AF5" s="1"/>
      <c r="AG5" s="1"/>
      <c r="AH5" s="1"/>
    </row>
    <row r="6" spans="1:34">
      <c r="A6" s="21" t="s">
        <v>106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21" t="s">
        <v>107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108</v>
      </c>
      <c r="B8" s="2"/>
      <c r="C8" s="3"/>
      <c r="D8" s="4" t="str">
        <f>CONCATENATE(AA2," ",AB2," ",AC2," ",AD2)</f>
        <v xml:space="preserve"> 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70</v>
      </c>
      <c r="B9" s="10" t="s">
        <v>71</v>
      </c>
      <c r="C9" s="10" t="s">
        <v>72</v>
      </c>
      <c r="D9" s="10" t="s">
        <v>73</v>
      </c>
      <c r="E9" s="10" t="s">
        <v>74</v>
      </c>
      <c r="F9" s="10" t="s">
        <v>75</v>
      </c>
      <c r="G9" s="10" t="s">
        <v>76</v>
      </c>
      <c r="H9" s="10" t="s">
        <v>63</v>
      </c>
      <c r="I9" s="10" t="s">
        <v>64</v>
      </c>
      <c r="J9" s="10" t="s">
        <v>65</v>
      </c>
      <c r="K9" s="11" t="s">
        <v>66</v>
      </c>
      <c r="L9" s="12"/>
      <c r="M9" s="13" t="s">
        <v>67</v>
      </c>
      <c r="N9" s="12"/>
      <c r="O9" s="96" t="s">
        <v>4</v>
      </c>
      <c r="P9" s="97" t="s">
        <v>77</v>
      </c>
      <c r="Q9" s="98" t="s">
        <v>74</v>
      </c>
      <c r="R9" s="98" t="s">
        <v>74</v>
      </c>
      <c r="S9" s="99" t="s">
        <v>74</v>
      </c>
      <c r="T9" s="107" t="s">
        <v>78</v>
      </c>
      <c r="U9" s="107" t="s">
        <v>79</v>
      </c>
      <c r="V9" s="107" t="s">
        <v>80</v>
      </c>
      <c r="W9" s="155" t="s">
        <v>66</v>
      </c>
      <c r="X9" s="156"/>
      <c r="Y9" s="108" t="s">
        <v>81</v>
      </c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Bot="1">
      <c r="A10" s="14" t="s">
        <v>82</v>
      </c>
      <c r="B10" s="15" t="s">
        <v>83</v>
      </c>
      <c r="C10" s="16"/>
      <c r="D10" s="15" t="s">
        <v>84</v>
      </c>
      <c r="E10" s="15" t="s">
        <v>85</v>
      </c>
      <c r="F10" s="15" t="s">
        <v>86</v>
      </c>
      <c r="G10" s="15" t="s">
        <v>87</v>
      </c>
      <c r="H10" s="15" t="s">
        <v>68</v>
      </c>
      <c r="I10" s="15" t="s">
        <v>31</v>
      </c>
      <c r="J10" s="15"/>
      <c r="K10" s="15" t="s">
        <v>76</v>
      </c>
      <c r="L10" s="15" t="s">
        <v>65</v>
      </c>
      <c r="M10" s="17" t="s">
        <v>76</v>
      </c>
      <c r="N10" s="15" t="s">
        <v>65</v>
      </c>
      <c r="O10" s="20" t="s">
        <v>88</v>
      </c>
      <c r="P10" s="100"/>
      <c r="Q10" s="101" t="s">
        <v>89</v>
      </c>
      <c r="R10" s="101" t="s">
        <v>90</v>
      </c>
      <c r="S10" s="102" t="s">
        <v>91</v>
      </c>
      <c r="T10" s="107" t="s">
        <v>92</v>
      </c>
      <c r="U10" s="107" t="s">
        <v>93</v>
      </c>
      <c r="V10" s="107" t="s">
        <v>94</v>
      </c>
      <c r="W10" s="157" t="s">
        <v>76</v>
      </c>
      <c r="X10" s="157" t="s">
        <v>65</v>
      </c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 thickTop="1"/>
    <row r="12" spans="1:34">
      <c r="B12" s="149" t="s">
        <v>128</v>
      </c>
    </row>
    <row r="13" spans="1:34">
      <c r="B13" s="132" t="s">
        <v>129</v>
      </c>
    </row>
    <row r="14" spans="1:34" ht="25.5">
      <c r="A14" s="160">
        <v>1</v>
      </c>
      <c r="B14" s="161" t="s">
        <v>138</v>
      </c>
      <c r="C14" s="159" t="s">
        <v>184</v>
      </c>
      <c r="D14" s="162" t="s">
        <v>185</v>
      </c>
      <c r="E14" s="163">
        <v>135</v>
      </c>
      <c r="F14" s="164" t="s">
        <v>146</v>
      </c>
      <c r="G14" s="165"/>
      <c r="H14" s="165">
        <f>ROUND(E14*G14, 2)</f>
        <v>0</v>
      </c>
      <c r="I14" s="165"/>
      <c r="J14" s="165">
        <f>ROUND(E14*G14, 2)</f>
        <v>0</v>
      </c>
      <c r="K14" s="158"/>
      <c r="L14" s="158"/>
      <c r="M14" s="163">
        <v>0.40799999999999997</v>
      </c>
      <c r="N14" s="163">
        <f t="shared" ref="N14" si="0">E14*M14</f>
        <v>55.08</v>
      </c>
      <c r="O14" s="164">
        <v>20</v>
      </c>
      <c r="P14" s="164" t="s">
        <v>134</v>
      </c>
      <c r="Q14" s="163"/>
      <c r="R14" s="163"/>
      <c r="S14" s="163"/>
      <c r="T14" s="168"/>
      <c r="U14" s="168"/>
      <c r="V14" s="168" t="s">
        <v>50</v>
      </c>
      <c r="W14" s="163">
        <v>0.40799999999999997</v>
      </c>
      <c r="X14" s="164">
        <f>SUM(W14*E14)</f>
        <v>55.08</v>
      </c>
      <c r="Y14" s="164"/>
      <c r="Z14" s="164"/>
      <c r="AA14" s="164"/>
      <c r="AB14" s="164"/>
    </row>
    <row r="15" spans="1:34">
      <c r="A15" s="130">
        <v>1</v>
      </c>
      <c r="B15" s="131" t="s">
        <v>130</v>
      </c>
      <c r="C15" s="132" t="s">
        <v>131</v>
      </c>
      <c r="D15" s="139" t="s">
        <v>132</v>
      </c>
      <c r="E15" s="134">
        <v>580.9</v>
      </c>
      <c r="F15" s="133" t="s">
        <v>133</v>
      </c>
      <c r="H15" s="135">
        <f>ROUND(E15*G15, 2)</f>
        <v>0</v>
      </c>
      <c r="J15" s="135">
        <f>ROUND(E15*G15, 2)</f>
        <v>0</v>
      </c>
      <c r="O15" s="133">
        <v>20</v>
      </c>
      <c r="P15" s="133" t="s">
        <v>134</v>
      </c>
      <c r="V15" s="137" t="s">
        <v>50</v>
      </c>
    </row>
    <row r="16" spans="1:34">
      <c r="D16" s="139" t="s">
        <v>135</v>
      </c>
      <c r="V16" s="137" t="s">
        <v>0</v>
      </c>
    </row>
    <row r="17" spans="1:24">
      <c r="A17" s="130">
        <v>2</v>
      </c>
      <c r="B17" s="131" t="s">
        <v>130</v>
      </c>
      <c r="C17" s="132" t="s">
        <v>136</v>
      </c>
      <c r="D17" s="139" t="s">
        <v>137</v>
      </c>
      <c r="E17" s="134">
        <v>580.9</v>
      </c>
      <c r="F17" s="133" t="s">
        <v>133</v>
      </c>
      <c r="H17" s="135">
        <f>ROUND(E17*G17, 2)</f>
        <v>0</v>
      </c>
      <c r="J17" s="135">
        <f>ROUND(E17*G17, 2)</f>
        <v>0</v>
      </c>
      <c r="O17" s="133">
        <v>20</v>
      </c>
      <c r="P17" s="133" t="s">
        <v>134</v>
      </c>
      <c r="V17" s="137" t="s">
        <v>50</v>
      </c>
    </row>
    <row r="18" spans="1:24" ht="25.5">
      <c r="A18" s="130">
        <v>3</v>
      </c>
      <c r="B18" s="131" t="s">
        <v>138</v>
      </c>
      <c r="C18" s="132" t="s">
        <v>139</v>
      </c>
      <c r="D18" s="139" t="s">
        <v>140</v>
      </c>
      <c r="E18" s="134">
        <v>580.9</v>
      </c>
      <c r="F18" s="133" t="s">
        <v>133</v>
      </c>
      <c r="H18" s="135">
        <f>ROUND(E18*G18, 2)</f>
        <v>0</v>
      </c>
      <c r="J18" s="135">
        <f>ROUND(E18*G18, 2)</f>
        <v>0</v>
      </c>
      <c r="O18" s="133">
        <v>20</v>
      </c>
      <c r="P18" s="133" t="s">
        <v>134</v>
      </c>
      <c r="V18" s="137" t="s">
        <v>50</v>
      </c>
    </row>
    <row r="19" spans="1:24">
      <c r="D19" s="139" t="s">
        <v>135</v>
      </c>
      <c r="V19" s="137" t="s">
        <v>0</v>
      </c>
    </row>
    <row r="20" spans="1:24">
      <c r="A20" s="130">
        <v>4</v>
      </c>
      <c r="B20" s="131" t="s">
        <v>138</v>
      </c>
      <c r="C20" s="132" t="s">
        <v>142</v>
      </c>
      <c r="D20" s="139" t="s">
        <v>143</v>
      </c>
      <c r="E20" s="134">
        <v>89.65</v>
      </c>
      <c r="F20" s="133" t="s">
        <v>133</v>
      </c>
      <c r="H20" s="135">
        <f>ROUND(E20*G20, 2)</f>
        <v>0</v>
      </c>
      <c r="J20" s="135">
        <f>ROUND(E20*G20, 2)</f>
        <v>0</v>
      </c>
      <c r="O20" s="133">
        <v>20</v>
      </c>
      <c r="P20" s="133" t="s">
        <v>134</v>
      </c>
      <c r="V20" s="137" t="s">
        <v>50</v>
      </c>
    </row>
    <row r="21" spans="1:24">
      <c r="D21" s="139" t="s">
        <v>141</v>
      </c>
      <c r="V21" s="137" t="s">
        <v>0</v>
      </c>
    </row>
    <row r="22" spans="1:24">
      <c r="A22" s="130">
        <v>5</v>
      </c>
      <c r="B22" s="131" t="s">
        <v>138</v>
      </c>
      <c r="C22" s="132" t="s">
        <v>144</v>
      </c>
      <c r="D22" s="139" t="s">
        <v>145</v>
      </c>
      <c r="E22" s="134">
        <v>2036.5</v>
      </c>
      <c r="F22" s="133" t="s">
        <v>146</v>
      </c>
      <c r="H22" s="135">
        <f>ROUND(E22*G22, 2)</f>
        <v>0</v>
      </c>
      <c r="J22" s="135">
        <f>ROUND(E22*G22, 2)</f>
        <v>0</v>
      </c>
      <c r="O22" s="133">
        <v>20</v>
      </c>
      <c r="P22" s="133" t="s">
        <v>134</v>
      </c>
      <c r="V22" s="137" t="s">
        <v>50</v>
      </c>
    </row>
    <row r="23" spans="1:24">
      <c r="D23" s="139" t="s">
        <v>147</v>
      </c>
      <c r="V23" s="137" t="s">
        <v>0</v>
      </c>
    </row>
    <row r="24" spans="1:24" ht="25.5">
      <c r="A24" s="160">
        <v>6</v>
      </c>
      <c r="B24" s="161" t="s">
        <v>175</v>
      </c>
      <c r="C24" s="159" t="s">
        <v>176</v>
      </c>
      <c r="D24" s="162" t="s">
        <v>177</v>
      </c>
      <c r="E24" s="163">
        <v>814</v>
      </c>
      <c r="F24" s="164" t="s">
        <v>146</v>
      </c>
      <c r="G24" s="165"/>
      <c r="H24" s="165">
        <f>ROUND(E24*G24, 2)</f>
        <v>0</v>
      </c>
      <c r="I24" s="165"/>
      <c r="J24" s="135">
        <f>ROUND(E24*G24, 2)</f>
        <v>0</v>
      </c>
      <c r="O24" s="133">
        <v>20</v>
      </c>
      <c r="P24" s="133" t="s">
        <v>134</v>
      </c>
      <c r="V24" s="137" t="s">
        <v>50</v>
      </c>
    </row>
    <row r="25" spans="1:24">
      <c r="A25" s="160">
        <v>7</v>
      </c>
      <c r="B25" s="161" t="s">
        <v>148</v>
      </c>
      <c r="C25" s="159" t="s">
        <v>178</v>
      </c>
      <c r="D25" s="162" t="s">
        <v>179</v>
      </c>
      <c r="E25" s="163">
        <v>7.5</v>
      </c>
      <c r="F25" s="164" t="s">
        <v>180</v>
      </c>
      <c r="G25" s="165"/>
      <c r="H25" s="165">
        <v>0</v>
      </c>
      <c r="I25" s="165">
        <f>SUM(E25*G25)</f>
        <v>0</v>
      </c>
      <c r="J25" s="135">
        <f t="shared" ref="J25:J26" si="1">ROUND(E25*G25, 2)</f>
        <v>0</v>
      </c>
      <c r="V25" s="137" t="s">
        <v>0</v>
      </c>
    </row>
    <row r="26" spans="1:24">
      <c r="A26" s="160">
        <v>8</v>
      </c>
      <c r="B26" s="161" t="s">
        <v>175</v>
      </c>
      <c r="C26" s="159" t="s">
        <v>181</v>
      </c>
      <c r="D26" s="162" t="s">
        <v>182</v>
      </c>
      <c r="E26" s="163">
        <v>814</v>
      </c>
      <c r="F26" s="164" t="s">
        <v>146</v>
      </c>
      <c r="G26" s="165"/>
      <c r="H26" s="165">
        <f>ROUND(E26*G26, 2)</f>
        <v>0</v>
      </c>
      <c r="I26" s="165"/>
      <c r="J26" s="135">
        <f t="shared" si="1"/>
        <v>0</v>
      </c>
      <c r="V26" s="137" t="s">
        <v>0</v>
      </c>
    </row>
    <row r="27" spans="1:24">
      <c r="A27" s="160"/>
      <c r="B27" s="161"/>
      <c r="C27" s="159"/>
      <c r="D27" s="166"/>
      <c r="E27" s="167"/>
      <c r="F27" s="164"/>
      <c r="G27" s="165"/>
      <c r="H27" s="167"/>
      <c r="I27" s="167"/>
      <c r="W27" s="159"/>
    </row>
    <row r="28" spans="1:24">
      <c r="A28" s="160"/>
      <c r="B28" s="161"/>
      <c r="C28" s="159"/>
      <c r="D28" s="162"/>
      <c r="E28" s="163"/>
      <c r="F28" s="164"/>
      <c r="G28" s="165"/>
      <c r="H28" s="165"/>
      <c r="I28" s="165"/>
      <c r="V28" s="137" t="s">
        <v>0</v>
      </c>
    </row>
    <row r="29" spans="1:24">
      <c r="D29" s="150" t="s">
        <v>149</v>
      </c>
      <c r="E29" s="151">
        <f>J29</f>
        <v>0</v>
      </c>
      <c r="H29" s="151">
        <f>SUM(H12:H28)</f>
        <v>0</v>
      </c>
      <c r="I29" s="151">
        <f>SUM(I12:I28)</f>
        <v>0</v>
      </c>
      <c r="J29" s="151">
        <f>SUM(J14:J27)</f>
        <v>0</v>
      </c>
      <c r="L29" s="152">
        <f>SUM(L12:L28)</f>
        <v>0</v>
      </c>
      <c r="N29" s="153">
        <f>SUM(N12:N28)</f>
        <v>55.08</v>
      </c>
      <c r="X29" s="133">
        <f>SUM(X14:X28)</f>
        <v>55.08</v>
      </c>
    </row>
    <row r="31" spans="1:24">
      <c r="B31" s="132" t="s">
        <v>150</v>
      </c>
    </row>
    <row r="32" spans="1:24" ht="25.5">
      <c r="A32" s="130">
        <v>9</v>
      </c>
      <c r="B32" s="131" t="s">
        <v>138</v>
      </c>
      <c r="C32" s="132" t="s">
        <v>151</v>
      </c>
      <c r="D32" s="139" t="s">
        <v>152</v>
      </c>
      <c r="E32" s="134">
        <v>25</v>
      </c>
      <c r="F32" s="133" t="s">
        <v>153</v>
      </c>
      <c r="H32" s="135">
        <f>ROUND(E32*G32, 2)</f>
        <v>0</v>
      </c>
      <c r="J32" s="135">
        <f>ROUND(E32*G32, 2)</f>
        <v>0</v>
      </c>
      <c r="K32" s="136">
        <v>0.26700000000000002</v>
      </c>
      <c r="L32" s="136">
        <f>E32*K32</f>
        <v>6.6750000000000007</v>
      </c>
      <c r="O32" s="133">
        <v>20</v>
      </c>
      <c r="P32" s="133" t="s">
        <v>134</v>
      </c>
      <c r="V32" s="137" t="s">
        <v>50</v>
      </c>
      <c r="W32" s="138">
        <v>0.12</v>
      </c>
      <c r="X32" s="133">
        <f>SUM(E32*W32)</f>
        <v>3</v>
      </c>
    </row>
    <row r="33" spans="1:24">
      <c r="D33" s="139" t="s">
        <v>154</v>
      </c>
      <c r="V33" s="137" t="s">
        <v>0</v>
      </c>
    </row>
    <row r="34" spans="1:24">
      <c r="D34" s="150" t="s">
        <v>155</v>
      </c>
      <c r="E34" s="151">
        <f>J34</f>
        <v>0</v>
      </c>
      <c r="H34" s="151">
        <f>SUM(H31:H33)</f>
        <v>0</v>
      </c>
      <c r="I34" s="151">
        <f>SUM(I31:I33)</f>
        <v>0</v>
      </c>
      <c r="J34" s="151">
        <f>SUM(J31:J33)</f>
        <v>0</v>
      </c>
      <c r="L34" s="152">
        <f>SUM(L31:L33)</f>
        <v>6.6750000000000007</v>
      </c>
      <c r="N34" s="153">
        <f>SUM(N31:N33)</f>
        <v>0</v>
      </c>
      <c r="X34" s="133">
        <f>SUM(X32:X33)</f>
        <v>3</v>
      </c>
    </row>
    <row r="36" spans="1:24">
      <c r="B36" s="132" t="s">
        <v>156</v>
      </c>
    </row>
    <row r="37" spans="1:24">
      <c r="A37" s="130">
        <v>10</v>
      </c>
      <c r="B37" s="131" t="s">
        <v>157</v>
      </c>
      <c r="C37" s="132" t="s">
        <v>173</v>
      </c>
      <c r="D37" s="139" t="s">
        <v>174</v>
      </c>
      <c r="E37" s="134">
        <v>2036.5</v>
      </c>
      <c r="F37" s="133" t="s">
        <v>146</v>
      </c>
      <c r="H37" s="135">
        <f>ROUND(E37*G37, 2)</f>
        <v>0</v>
      </c>
      <c r="J37" s="135">
        <f>ROUND(E37*G37, 2)</f>
        <v>0</v>
      </c>
      <c r="K37" s="136">
        <v>0.27994000000000002</v>
      </c>
      <c r="L37" s="136">
        <f>E37*K37</f>
        <v>570.09781000000009</v>
      </c>
      <c r="O37" s="133">
        <v>20</v>
      </c>
      <c r="P37" s="133" t="s">
        <v>134</v>
      </c>
      <c r="V37" s="137" t="s">
        <v>50</v>
      </c>
      <c r="W37" s="158">
        <v>0.46166000000000001</v>
      </c>
      <c r="X37" s="133">
        <f>SUM(W37*E37)</f>
        <v>940.17059000000006</v>
      </c>
    </row>
    <row r="38" spans="1:24" ht="25.5">
      <c r="A38" s="130">
        <v>11</v>
      </c>
      <c r="B38" s="131" t="s">
        <v>157</v>
      </c>
      <c r="C38" s="132" t="s">
        <v>158</v>
      </c>
      <c r="D38" s="139" t="s">
        <v>159</v>
      </c>
      <c r="E38" s="134">
        <v>2036.5</v>
      </c>
      <c r="F38" s="133" t="s">
        <v>146</v>
      </c>
      <c r="H38" s="135">
        <f>ROUND(E38*G38, 2)</f>
        <v>0</v>
      </c>
      <c r="J38" s="135">
        <f>ROUND(E38*G38, 2)</f>
        <v>0</v>
      </c>
      <c r="K38" s="136">
        <v>6.0999999999999997E-4</v>
      </c>
      <c r="L38" s="136">
        <f>E38*K38</f>
        <v>1.242265</v>
      </c>
      <c r="O38" s="133">
        <v>20</v>
      </c>
      <c r="P38" s="133" t="s">
        <v>134</v>
      </c>
      <c r="V38" s="137" t="s">
        <v>50</v>
      </c>
      <c r="W38" s="158">
        <v>7.1000000000000002E-4</v>
      </c>
      <c r="X38" s="133">
        <f t="shared" ref="X38:X41" si="2">SUM(W38*E38)</f>
        <v>1.4459150000000001</v>
      </c>
    </row>
    <row r="39" spans="1:24" ht="25.5">
      <c r="A39" s="130">
        <v>12</v>
      </c>
      <c r="B39" s="131" t="s">
        <v>157</v>
      </c>
      <c r="C39" s="132" t="s">
        <v>160</v>
      </c>
      <c r="D39" s="139" t="s">
        <v>186</v>
      </c>
      <c r="E39" s="134">
        <v>2036.5</v>
      </c>
      <c r="F39" s="133" t="s">
        <v>146</v>
      </c>
      <c r="H39" s="135">
        <f>ROUND(E39*G39, 2)</f>
        <v>0</v>
      </c>
      <c r="J39" s="135">
        <f>ROUND(E39*G39, 2)</f>
        <v>0</v>
      </c>
      <c r="K39" s="136">
        <v>9.8699999999999996E-2</v>
      </c>
      <c r="L39" s="136">
        <f>E39*K39</f>
        <v>201.00254999999999</v>
      </c>
      <c r="O39" s="133">
        <v>20</v>
      </c>
      <c r="P39" s="133" t="s">
        <v>134</v>
      </c>
      <c r="V39" s="137" t="s">
        <v>50</v>
      </c>
      <c r="W39" s="158">
        <v>0.1037</v>
      </c>
      <c r="X39" s="133">
        <f t="shared" si="2"/>
        <v>211.18504999999999</v>
      </c>
    </row>
    <row r="40" spans="1:24">
      <c r="D40" s="139" t="s">
        <v>147</v>
      </c>
      <c r="V40" s="137" t="s">
        <v>0</v>
      </c>
    </row>
    <row r="41" spans="1:24" ht="25.5">
      <c r="A41" s="130">
        <v>13</v>
      </c>
      <c r="B41" s="131" t="s">
        <v>157</v>
      </c>
      <c r="C41" s="132" t="s">
        <v>161</v>
      </c>
      <c r="D41" s="139" t="s">
        <v>162</v>
      </c>
      <c r="E41" s="134">
        <v>2036.5</v>
      </c>
      <c r="F41" s="133" t="s">
        <v>146</v>
      </c>
      <c r="H41" s="135">
        <f>ROUND(E41*G41, 2)</f>
        <v>0</v>
      </c>
      <c r="J41" s="135">
        <f>ROUND(E41*G41, 2)</f>
        <v>0</v>
      </c>
      <c r="K41" s="136">
        <v>0.1246</v>
      </c>
      <c r="L41" s="136">
        <f>E41*K41</f>
        <v>253.74790000000002</v>
      </c>
      <c r="O41" s="133">
        <v>20</v>
      </c>
      <c r="P41" s="133" t="s">
        <v>134</v>
      </c>
      <c r="V41" s="137" t="s">
        <v>50</v>
      </c>
      <c r="W41" s="158">
        <v>0.12342</v>
      </c>
      <c r="X41" s="133">
        <f t="shared" si="2"/>
        <v>251.34483</v>
      </c>
    </row>
    <row r="42" spans="1:24">
      <c r="D42" s="150" t="s">
        <v>163</v>
      </c>
      <c r="E42" s="151">
        <f>J42</f>
        <v>0</v>
      </c>
      <c r="H42" s="151">
        <f>SUM(H36:H41)</f>
        <v>0</v>
      </c>
      <c r="I42" s="151">
        <f>SUM(I36:I41)</f>
        <v>0</v>
      </c>
      <c r="J42" s="151">
        <f>SUM(J37:J41)</f>
        <v>0</v>
      </c>
      <c r="L42" s="152">
        <f>SUM(L36:L41)</f>
        <v>1026.0905250000001</v>
      </c>
      <c r="N42" s="153">
        <f>SUM(N36:N41)</f>
        <v>0</v>
      </c>
      <c r="X42" s="133">
        <f>SUM(X37:X41)</f>
        <v>1404.146385</v>
      </c>
    </row>
    <row r="44" spans="1:24">
      <c r="B44" s="132" t="s">
        <v>164</v>
      </c>
    </row>
    <row r="45" spans="1:24">
      <c r="A45" s="130">
        <v>14</v>
      </c>
      <c r="B45" s="131" t="s">
        <v>157</v>
      </c>
      <c r="C45" s="132" t="s">
        <v>165</v>
      </c>
      <c r="D45" s="139" t="s">
        <v>166</v>
      </c>
      <c r="E45" s="134">
        <f>SUM(X42+X34+X29)</f>
        <v>1462.2263849999999</v>
      </c>
      <c r="F45" s="133" t="s">
        <v>167</v>
      </c>
      <c r="H45" s="135">
        <f>ROUND(E45*G45, 2)</f>
        <v>0</v>
      </c>
      <c r="J45" s="135">
        <f>ROUND(E45*G45, 2)</f>
        <v>0</v>
      </c>
      <c r="O45" s="133">
        <v>20</v>
      </c>
      <c r="P45" s="133" t="s">
        <v>134</v>
      </c>
      <c r="V45" s="137" t="s">
        <v>50</v>
      </c>
    </row>
    <row r="46" spans="1:24">
      <c r="D46" s="150" t="s">
        <v>168</v>
      </c>
      <c r="E46" s="151">
        <f>J46</f>
        <v>0</v>
      </c>
      <c r="H46" s="151">
        <f>SUM(H44:H45)</f>
        <v>0</v>
      </c>
      <c r="I46" s="151">
        <f>SUM(I44:I45)</f>
        <v>0</v>
      </c>
      <c r="J46" s="151">
        <f>SUM(J44:J45)</f>
        <v>0</v>
      </c>
      <c r="L46" s="152">
        <f>SUM(L44:L45)</f>
        <v>0</v>
      </c>
      <c r="N46" s="153">
        <f>SUM(N44:N45)</f>
        <v>0</v>
      </c>
    </row>
    <row r="48" spans="1:24">
      <c r="D48" s="150" t="s">
        <v>169</v>
      </c>
      <c r="E48" s="151">
        <f>J48</f>
        <v>0</v>
      </c>
      <c r="H48" s="151">
        <f>+H29+H34+H42+H46</f>
        <v>0</v>
      </c>
      <c r="I48" s="151">
        <f>+I29+I34+I42+I46</f>
        <v>0</v>
      </c>
      <c r="J48" s="151">
        <f>SUM(J29+J34+J42+J46)</f>
        <v>0</v>
      </c>
      <c r="L48" s="152">
        <f>+L29+L34+L42+L46</f>
        <v>1032.765525</v>
      </c>
      <c r="N48" s="153">
        <f>+N29+N34+N42+N46</f>
        <v>55.08</v>
      </c>
    </row>
    <row r="50" spans="4:14">
      <c r="D50" s="154" t="s">
        <v>170</v>
      </c>
      <c r="E50" s="151">
        <f>J50</f>
        <v>0</v>
      </c>
      <c r="H50" s="151">
        <f>+H48</f>
        <v>0</v>
      </c>
      <c r="I50" s="151">
        <f>+I48</f>
        <v>0</v>
      </c>
      <c r="J50" s="151">
        <f>+J48</f>
        <v>0</v>
      </c>
      <c r="L50" s="152">
        <f>+L48</f>
        <v>1032.765525</v>
      </c>
      <c r="N50" s="153">
        <f>+N48</f>
        <v>55.08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Narrow,Normálne"&amp;8Strana&amp;"Arial,Normálne"&amp;10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pane ySplit="10" topLeftCell="A11" activePane="bottomLeft" state="frozen"/>
      <selection pane="bottomLeft" activeCell="A11" sqref="A11"/>
    </sheetView>
  </sheetViews>
  <sheetFormatPr defaultRowHeight="12.75"/>
  <cols>
    <col min="1" max="1" width="15.7109375" style="122" customWidth="1"/>
    <col min="2" max="3" width="45.7109375" style="122" customWidth="1"/>
    <col min="4" max="4" width="11.28515625" style="123" customWidth="1"/>
    <col min="5" max="16384" width="9.140625" style="1"/>
  </cols>
  <sheetData>
    <row r="1" spans="1:6">
      <c r="A1" s="109" t="s">
        <v>99</v>
      </c>
      <c r="B1" s="110"/>
      <c r="C1" s="110"/>
      <c r="D1" s="111" t="s">
        <v>171</v>
      </c>
    </row>
    <row r="2" spans="1:6">
      <c r="A2" s="109" t="s">
        <v>101</v>
      </c>
      <c r="B2" s="110"/>
      <c r="C2" s="110"/>
      <c r="D2" s="111" t="s">
        <v>102</v>
      </c>
    </row>
    <row r="3" spans="1:6">
      <c r="A3" s="109" t="s">
        <v>103</v>
      </c>
      <c r="B3" s="110"/>
      <c r="C3" s="110"/>
      <c r="D3" s="111" t="s">
        <v>104</v>
      </c>
    </row>
    <row r="4" spans="1:6">
      <c r="A4" s="110"/>
      <c r="B4" s="110"/>
      <c r="C4" s="110"/>
      <c r="D4" s="110"/>
    </row>
    <row r="5" spans="1:6">
      <c r="A5" s="109" t="s">
        <v>105</v>
      </c>
      <c r="B5" s="110"/>
      <c r="C5" s="110"/>
      <c r="D5" s="110"/>
    </row>
    <row r="6" spans="1:6">
      <c r="A6" s="109" t="s">
        <v>106</v>
      </c>
      <c r="B6" s="110"/>
      <c r="C6" s="110"/>
      <c r="D6" s="110"/>
    </row>
    <row r="7" spans="1:6">
      <c r="A7" s="109" t="s">
        <v>107</v>
      </c>
      <c r="B7" s="110"/>
      <c r="C7" s="110"/>
      <c r="D7" s="110"/>
    </row>
    <row r="8" spans="1:6" ht="13.5" thickBot="1">
      <c r="A8" s="1" t="s">
        <v>108</v>
      </c>
      <c r="B8" s="112"/>
      <c r="C8" s="113"/>
      <c r="D8" s="114"/>
    </row>
    <row r="9" spans="1:6" ht="13.5" thickTop="1">
      <c r="A9" s="115" t="s">
        <v>95</v>
      </c>
      <c r="B9" s="116" t="s">
        <v>96</v>
      </c>
      <c r="C9" s="116" t="s">
        <v>97</v>
      </c>
      <c r="D9" s="117" t="s">
        <v>98</v>
      </c>
      <c r="F9" s="1" t="s">
        <v>172</v>
      </c>
    </row>
    <row r="10" spans="1:6" ht="13.5" thickBot="1">
      <c r="A10" s="118"/>
      <c r="B10" s="119"/>
      <c r="C10" s="120"/>
      <c r="D10" s="121"/>
    </row>
    <row r="11" spans="1:6" ht="13.5" thickTop="1"/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Kryci list</vt:lpstr>
      <vt:lpstr>Rekapitulacia</vt:lpstr>
      <vt:lpstr>Prehlad</vt:lpstr>
      <vt:lpstr>Figury</vt:lpstr>
      <vt:lpstr>Figury!Názvy_tlače</vt:lpstr>
      <vt:lpstr>Prehlad!Názvy_tlače</vt:lpstr>
      <vt:lpstr>Rekapitulacia!Názvy_tlače</vt:lpstr>
      <vt:lpstr>Figury!Oblasť_tlače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NATŠIN Vladimir</cp:lastModifiedBy>
  <cp:lastPrinted>2018-07-20T09:00:07Z</cp:lastPrinted>
  <dcterms:created xsi:type="dcterms:W3CDTF">1999-04-06T07:39:42Z</dcterms:created>
  <dcterms:modified xsi:type="dcterms:W3CDTF">2018-07-20T12:49:50Z</dcterms:modified>
</cp:coreProperties>
</file>