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90" windowWidth="10320" windowHeight="8850" tabRatio="867" activeTab="18"/>
  </bookViews>
  <sheets>
    <sheet name="Úvod" sheetId="1" r:id="rId1"/>
    <sheet name="I. Bilancia príjmov a výdavkov" sheetId="2" r:id="rId2"/>
    <sheet name="II. Príjmy rozpočtu"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s>
  <definedNames>
    <definedName name="OLE_LINK2" localSheetId="2">'II. Príjmy rozpočtu'!$J$49</definedName>
  </definedNames>
  <calcPr fullCalcOnLoad="1"/>
</workbook>
</file>

<file path=xl/sharedStrings.xml><?xml version="1.0" encoding="utf-8"?>
<sst xmlns="http://schemas.openxmlformats.org/spreadsheetml/2006/main" count="7344" uniqueCount="1767">
  <si>
    <t xml:space="preserve">Celkové plnenie plánovaných výdavkov bolo v prvom polroku 2013 na 48 %.  Najvyššie prekročenie bolo zaznamené v prípade výdavkov na odvoz odpadu, kde boli výdavky prekročené pomerne o 34 %.  Z celkového hľadiska j epotrebné viac obyvateľov motivovať k separovaniu odpadu. Do konca roka 2013 je potrebné udržať výdavky na 100 % rozpočtu. </t>
  </si>
  <si>
    <t>V rámci podprogramu bolo čerpanie výdavkov na úrovni 17 %. Najvyššie úspory sa podarilo dosiahnuť v oblasti spotreby výdavkov na údržbu DKN, kde neboli výdavky čerpané. Mesto v prvom polroku nečerpalo kapitálové výdavky.</t>
  </si>
  <si>
    <t>V rámci programu 7 boli výdavky čerpané len v podprograme 7.1.. Čerpanie výdavkov bolo na úrovni 17 %. Najvyššie úspory sa podarilo dosiahnuť v oblasti spotreby výdavkov na údržbu DKN, kde neboli výdavky čerpané. Mesto v prvom polroku nečerpalo kapitálové výdavky.</t>
  </si>
  <si>
    <t xml:space="preserve">V priebehu prvého polroka 2013 neboli čerpané prostriedky. </t>
  </si>
  <si>
    <t xml:space="preserve">V rámci podprogramu bolo čerpanie výdavkov plánovaného rozpočtu na úrovni 50 %. K prečerpaniu výdavkov došlo na položke výdavkov na materiál, kde boli výdavky čeprané na 74 %. Výdavky na mzdy boli čerpané na 48 %. Kapitálové výdavky neboli vôbec čerpané. Hospodárenie materskej školy je pozitívne. </t>
  </si>
  <si>
    <t>Celkové čepranie rozpočtu bolo na úrovni 51 %. K prečerpaniu prostriedkov došlo na položke služby. Výdavky boli čerpané vo výške 128 % ročného rozpočtu. Do tejto oblasti je potrebné smerovať nápravné opatrenia. K miernemu prekročeniu došlo aj v prípade výdavkov na mzdy a odvody - 52 a 53 %.</t>
  </si>
  <si>
    <t>V rámci podprogramu sa podarilo dosiahnuť celkovú úsporu výdavkov vo výške 4 %. K pomernému prečepraniu došlo jedine na položke služby, ktorá bola čerpaná na 79 %. Ostatné výdavky ostali pod úrovňou 50 %. Nápravné opatrenia nie je potrebné uložiť.</t>
  </si>
  <si>
    <t xml:space="preserve">V prvom polroku 2013 boli výdavky čerpané na 42 %. K úspore výdavkov musí dôjsť na položke energie, ktoré boli čeprané na úrovni 118 % ročného rozpočtu. Pozitívne sa hodnotí čerpanie mzdových výdavkov na úrovni 39 %. Výdavky z rozpočtu mesta boli čeprané len vo výške 36 %. Opatrenia nie je potrebné ukladať. </t>
  </si>
  <si>
    <t xml:space="preserve">Hospodárenie v rámci podprogramu bolo na úrovni 75 %. K pomernému prečerpaniu došlo na položke odvody - 62 - 70 %. Výdavky na materiál a energie neboli čeprané. Nie je potrebné ukladať žiadne opatrenia.  </t>
  </si>
  <si>
    <t xml:space="preserve">Celkové výdavky jedálne boli čerpané na rovných 64 %. Najvýraznejšie úspory boli dosiahnuté v položke materiál a mzdy. Výdavky na túto zložku boli čerpané len do výšky 45 a 42 %. K pomernému prekročeniu došlo na položke energie - 143 % ročného rozpočtu. Opatrenia je potrebné ukladať  v oblasti úspory energií. Okrem mestského rozpočtu boli výdavky na energie čeprané aj z vlastných príjmov - 2299 €. </t>
  </si>
  <si>
    <t xml:space="preserve">V prvom polroku 2013 boli výdavky čerpané na 44 %. K úspore výdavkov musí dôjsť na položke údržba, ktoré boli čeprané na úrovni 230 % ročného rozpočtu. K vysokému prečerpaniu došlo na položke prenájom - 108 %. Pozitívne sa hodnotí čerpanie mzdových výdavkov na úrovni 42 a 43 %. Výdavky z rozpočtu mesta boli čeprané vo výške 733 €. Opatrenia nie je potrebné ukladať. </t>
  </si>
  <si>
    <t xml:space="preserve">Výdavky na fungovanie školského klubu detí boli čerpané na úrovni 45 %. K pomernému prečerpaniu došlo na položke služby. Keďže bolo celkové plnenie na 45 %, opatrenia nie je potrebné ukladať. </t>
  </si>
  <si>
    <t xml:space="preserve">Celkové výdavky jedálne boli čerpané na rovných 51 %. Najvýraznejšie úspory boli dosiahnuté v položke údržba a mzdy. Výdavky na túto zložku boli čerpané len do výšky 15 a 41/40 %. K pomernému prekročeniu došlo na položke energie a materiál, kde boli výdavky čerpané na 96 a 73 %. Opatrenia je potrebné ukladať  v oblasti úspory energií. Okrem mestského rozpočtu boli výdavky na energie čeprané aj z vlastných príjmov - 4215 €. </t>
  </si>
  <si>
    <t xml:space="preserve">Rozpočet na činnosť základnej umeleckej školy bol čerpaný vo výške 46 %. K pomernému prečerpaniu nedošlo na žiadnej položke. Viac ako 12 tis. € výdavkov bolo financovaných z doplnkových zdrojov. </t>
  </si>
  <si>
    <t>Výdavky na CVČ boli čerpané vo výške 74 %. K pomernému prečerpaniu došlo na položke materiál - o 232 % a rutinnú údržbu, ktoré z % hľadiska boli čerpané na 142 %. Opatrenia je potrebné zvážiť podľa vývoja výdavkov v druhom polroku roku  2013. Veľký objem výdavkov bol financovaný z vlastných zdrojov.</t>
  </si>
  <si>
    <t xml:space="preserve">Výdavky boli čerpané vo výške  57 %. Opatrenia nie je potrebné ukladať. </t>
  </si>
  <si>
    <t xml:space="preserve">V prvom polroku 2013 došlo k čerpaniu prostriedkov na údržbu ihriska pri Saleziánoch. Nápravné opatrenia nie je potrebné ukladať. </t>
  </si>
  <si>
    <t xml:space="preserve">Celkové výdavky v rámci podprogramu boli čerpané na 41 %. Do konca roka 2013 je potrebné udržať výdavky na úrovni 100 % schváleného rozpočtu. </t>
  </si>
  <si>
    <t xml:space="preserve">Priemerné čerpanie výdavkov bolo na 50 %. Do konca roka 2013 je potrebné udržať výdavky na úrovni 100 % schváleného rozpočtu. </t>
  </si>
  <si>
    <t xml:space="preserve">Výdavky boli čerpané vo výške  63 %. Opatrenia nie je potrebné ukladať, pretože zvýšené pomerné čerpanie bolo spôsobené dlhotrvajúcou zimou.  </t>
  </si>
  <si>
    <t xml:space="preserve">Výdavky v rámci podprogrmau boli čerpané len na 26 %. Z kapitálových výdavkov bola financovaná miestna komunikácia Mlynská a Sládkovičová. Opatrenia sa neukladajú, keďže financovanie kapitálových výdavkov závisí od možností mestského rozpočtu. </t>
  </si>
  <si>
    <t xml:space="preserve">Výdavky v rámci programu boli čerpané len na 45 %. Bežné výdavky boli čerpané vo výške  63 %. Opatrenia nie je potrebné ukladať, pretože zvýšené pomerné čerpanie bolo spôsobené dlhotrvajúcou zimou.  Z kapitálových výdavkov bola financovaná miestna komunikácia Mlynská a Sládkovičová. Opatrenia sa neukladajú, keďže financovanie kapitálových výdavkov závisí od možností mestského rozpočtu. </t>
  </si>
  <si>
    <t xml:space="preserve">Výdavky boli čerpané vo výške  77 %. Opatrenia nie je potrebné ukladať. Transfer bude potrebné udržať na úrovni 100 schváleného rozpočtu.  </t>
  </si>
  <si>
    <t xml:space="preserve">V prvom polroku 2013 neboli realizované žiadne výdavky. </t>
  </si>
  <si>
    <t xml:space="preserve">Výdavky boli čerpané vo výške  76 %. Opatrenia nie je potrebné ukladať. Transfer bude potrebné udržať na úrovni 100 schváleného rozpočtu.  </t>
  </si>
  <si>
    <t xml:space="preserve">Výdavky podprogramu boli čerpané na úrovni 35 %, čo predstavuje úsporu ročného rozpočtu vo výške 15 %. Najvyšší objem finančných prostriedkov sa podarilo ušetriť v rámci položky - materiál. Nápravné opatrenia nie je potrebné uložiť. </t>
  </si>
  <si>
    <t xml:space="preserve">Z hľadiska plánovaného a skutočného čerpania bolo hospodárenie mesta v tomto podprograme pozitívne. V prvom polroku boli čerpané výdavky na služby vo výške 1562 € a kapitálové výdavky vo výške 62 % predpokladaných výdavkov. Opatrenia nie je potrebné ukladať. </t>
  </si>
  <si>
    <t xml:space="preserve">Výdavky na realizáciu aktívnej politiky trhu práce boli čerpané vo výške 44 %. Výdavky na tovary a služby boli čerpané vov ýške 26 %. Opatrenia nie je potrebné ukladať. </t>
  </si>
  <si>
    <t xml:space="preserve">V prvom polroku boli čerpané výdavky vo výške 35 % rozpočtu. Výdavky súvisia väčšinou so zákonným nárokom a preto nie je potrebné ukladať opatrenia. V rozpočtu mesta bolo financovaných 10 % plánovaných výdavkov. </t>
  </si>
  <si>
    <t xml:space="preserve">V prvom polroku 2013 boli výdavky čeprané vo výške 98 %. DO konca roka je potrebné udržať výdavky na max. 120 % rozpočtu.  </t>
  </si>
  <si>
    <t xml:space="preserve">Celkové čerpanie programu bolo v prvom polroku roku 2013 na úrovni 61 %. Nápravné opatrenia je potrebné uložiť v ojedinelých prípadoch. Mesto financovalo kapitálové výdavky. </t>
  </si>
  <si>
    <t>Výdavky na bankové poplatky boli čerpané na úrovni 29 % a teda nie je potrebné ukladať žiadne nápravné opatrenia. Celkové čerpanie bolo na úrovni 15 %.</t>
  </si>
  <si>
    <t>Celkové čerpanie podprogramu bolo dosiahnuté na úrovni 37 %. K prekročeniu plánovanej hodnoty došlo v prípade výdavkov na energie - 53 %. Pozitívne sa hodnotí znížené čerpanie výdavkov na mzdy a odvody - 36 a 37 %.</t>
  </si>
  <si>
    <t xml:space="preserve">Celkové čerpanie podprogramu bolo dosiahnuté na úrovni 37 %. K prekročeniu plánovanej hodnoty došlo v prípade výdavkov na energie - 53 %.. Pozitívne sa hodnotí znížené čerpanie výdavkov na mzdy a odvody - 36 a 37 %. Výdavky na bankové poplatky boli čerpané na úrovni 29 % a teda nie je potrebné ukladať žiadne nápravné opatrenia. </t>
  </si>
  <si>
    <t xml:space="preserve">V prvom polroku boli výdavky čerpané vo výške 11 % ročného rozpočtu. K pomernému prekročeniu došlo v prípade splátok úveru. Opatrenia nie je potrebné ukladať. </t>
  </si>
  <si>
    <t>Výdavky na ŠFRB boli hradené zo štátneho rozpočtu ako aj rozpočtu mesta. V prvom polroku boli čerpané vo výške 41 % ročného rozpočtu a preto nie je potrebné prijať opatrenia. Z rozpočtu mesta bolo financovaných 2603 €.</t>
  </si>
  <si>
    <t xml:space="preserve">Výdavky na verejné WC boli čerpané vo výške 53 %. Výdavky nie je potrebné ovplyvňovať. </t>
  </si>
  <si>
    <t xml:space="preserve">Celkové čerpanie rozpočtu dosiahlo 14 %. Z celkového hľadiska nie je potrebné ukladať žiadne opatrenia. Mesto nerealizovalo kapitálové výdavky. </t>
  </si>
  <si>
    <t xml:space="preserve">V prvom polroku realizovalo mesto investičné nákupy vo výške 25 % ročného plánovanégo rozpočtu. Bežné výdavky neboli čerpané. Mesto realizovalo nákup pozemkov a obstaranie územného plánu.  </t>
  </si>
  <si>
    <t>I. - VI. / 2013</t>
  </si>
  <si>
    <t xml:space="preserve">Výdavky v rámci podrpogramu boli čeprané vo výške 0 %. Opatrenia nie je potrebné ukladať. </t>
  </si>
  <si>
    <t>Počet vybavených žiadostí</t>
  </si>
  <si>
    <t>% vybavených žiadostí v stanovenom čase</t>
  </si>
  <si>
    <t>% spokojných obyvateľov</t>
  </si>
  <si>
    <t>Cintorín a dom smútku</t>
  </si>
  <si>
    <t>Zabezpečiť starostlivosť o obecné cintoríny. Zabezpečiť priestor pre dôstojnú poslednú rozlúčku s občanmi.</t>
  </si>
  <si>
    <t>Celková kultivovaná plocha cintorínov v m2</t>
  </si>
  <si>
    <t>Počet zrekonštruovaných objektov</t>
  </si>
  <si>
    <t>Km zrekonštruovaných chodníkov v areály cintorína</t>
  </si>
  <si>
    <t>Zabezpečiť priestorové ako aj personálne kapacity na organizovanie občianskych obradov.</t>
  </si>
  <si>
    <t>Počet organizovaných obradov - svadieb</t>
  </si>
  <si>
    <t>Počet organizovaných obradov - prijímanie do života</t>
  </si>
  <si>
    <t>Počet organizovaných obradov - iné</t>
  </si>
  <si>
    <t>b.13.6.2</t>
  </si>
  <si>
    <t>c.13.6.1</t>
  </si>
  <si>
    <t>d.13.6.1</t>
  </si>
  <si>
    <t>e.13.6.1</t>
  </si>
  <si>
    <t>a.13.7.1</t>
  </si>
  <si>
    <t>b.13.7.1</t>
  </si>
  <si>
    <t>c.13.7.1</t>
  </si>
  <si>
    <t>d.13.7.1</t>
  </si>
  <si>
    <t>e.13.7.1</t>
  </si>
  <si>
    <t>13.8</t>
  </si>
  <si>
    <t>a.13.8.1</t>
  </si>
  <si>
    <t>b.13.8.1</t>
  </si>
  <si>
    <t>c.13.8.1</t>
  </si>
  <si>
    <t>d.13.8.1</t>
  </si>
  <si>
    <t>e.13.8.1</t>
  </si>
  <si>
    <t>Podporiť pôrodnosť v meste a prirodzený rast počtu obyvateľstva.</t>
  </si>
  <si>
    <t>Počet novonarodených detí za rok</t>
  </si>
  <si>
    <t>Zabezpečiť dostupnosť základnej lekárskej starostlivosti pre obyvateľov mesta.</t>
  </si>
  <si>
    <t>Zabezpečiť vhodnejšie podmienky pre činnosť subjektov poskytujúcich špeciálnu sociálnu, zdravotnú a výchovnú starostlivosť.</t>
  </si>
  <si>
    <t>Počet študentov Spojenej školy internátnej</t>
  </si>
  <si>
    <t>Počet bankových tranzakcií</t>
  </si>
  <si>
    <t>15.2</t>
  </si>
  <si>
    <t>15.3</t>
  </si>
  <si>
    <t xml:space="preserve">ŠFRB </t>
  </si>
  <si>
    <t>Verejné WC</t>
  </si>
  <si>
    <t>a.15.1.1</t>
  </si>
  <si>
    <t>a.15.1.2</t>
  </si>
  <si>
    <t>Tech, vybavenosť k 37 bj. Štefánikova</t>
  </si>
  <si>
    <t>a.15.1.3</t>
  </si>
  <si>
    <t>a.15.1.4</t>
  </si>
  <si>
    <t>a.15.2.1</t>
  </si>
  <si>
    <t>b.15.2.1</t>
  </si>
  <si>
    <t>c.15.2.1</t>
  </si>
  <si>
    <t>d.15.2.1</t>
  </si>
  <si>
    <t>e.15.2.1</t>
  </si>
  <si>
    <t>b.15.2.2</t>
  </si>
  <si>
    <t>a.15.3.1</t>
  </si>
  <si>
    <t>637</t>
  </si>
  <si>
    <t>Maximálne rozšírenie štandardného bytového fondu vzhľadom na súčasné a budúce potreby obyvateľov mesta a regiónu.</t>
  </si>
  <si>
    <t>ŠFRB</t>
  </si>
  <si>
    <t>Efektívna a udržateľná bytová výstavba v zmysle súčasných a budúcich potrieb obyvateľov regiónu.</t>
  </si>
  <si>
    <t>Celkový objem spravovaných úverov</t>
  </si>
  <si>
    <t>Dostupnosť verejných WC pre obyvateľov mesta, ako aj turistov a návštevníkov mesta.</t>
  </si>
  <si>
    <t xml:space="preserve">V prvom polroku 2012 neboli v rámci podprogramu čerpané prostriedky na zabezpečenie kroniky mesta. Tie boli zahrnuté do programu 14. Nápravné opatrenia nie je potrebné ukladať. </t>
  </si>
  <si>
    <t>b.13.3.1</t>
  </si>
  <si>
    <t>c.13.3.0</t>
  </si>
  <si>
    <t>Domov pre seniorov EU</t>
  </si>
  <si>
    <t>Domov pre seniorov EU ŠR</t>
  </si>
  <si>
    <t>637035</t>
  </si>
  <si>
    <t>Vrátenie dot. NOCĽAHAREŇ</t>
  </si>
  <si>
    <t>131C</t>
  </si>
  <si>
    <t>CVČ Maják rekonštrukcia</t>
  </si>
  <si>
    <t>Materská škola Bernolákova ul. 9</t>
  </si>
  <si>
    <t>Materská škola Námestovo Komenského ul. 5</t>
  </si>
  <si>
    <t>Materská škola Námestovo Brehy 10</t>
  </si>
  <si>
    <t>b.9.3.2</t>
  </si>
  <si>
    <t>MŠ10 §52a-ÚPSVaR 15%</t>
  </si>
  <si>
    <t>MŠ10 §52a ÚPSVaR 85%</t>
  </si>
  <si>
    <t>a.11.1.3</t>
  </si>
  <si>
    <t>Údržba MK   pri tlačiarni Kubík</t>
  </si>
  <si>
    <t>Centrum sociálnych služieb</t>
  </si>
  <si>
    <t>Plnenie výstupov bolo v prípade ukazovateľa funkčných komisií na 100%.  V priemere bolo plnenie indikátorov pomerné ročnej hodnote. Pozitívne sa hodnotí plnenie ukazovateľa zasadnutí odborných komisií na 42 %. Nápravné opatrenia nie je potrebné ukladať.</t>
  </si>
  <si>
    <t>V prípade plánovaných členstiev bolo zaznamenané plnenie na 100 %. Nápravné opatrenia nie je potrebné ukladať. Pozitívna je aj disciplína mesta v prípade účasti na zasadnutiach orgánov záujmových združení. V prvom polroku 2013 sa mesto zúčastnilo 95 % zasadnutí a aktivít združení.</t>
  </si>
  <si>
    <t xml:space="preserve">Mesto v prípade finančnej kontroly plnilo indikátor na 53 %. V prvom polroku 2013 mesto vypracovalo správu k programovému rozpočtu a hodnotiacu správu. Programový rozpočet bol spracovaný v prvom polroku 2013.  </t>
  </si>
  <si>
    <t>V prípade počtu absolvovaných školení bol indikátor plnený na 70 %. Nápravné opatrenia nie je potrebné uložiť, nakoľko absolvovanie kurzov odráža reálnu potrebu pracovníkov úradu. Mesto zabezpečilo vzdelávanie aj mimo zákonnú potrebu.</t>
  </si>
  <si>
    <t xml:space="preserve"> V prvom polroku bol indikátor právnych konzultácií plnený  na 70 %. Opatrenia nie je potrebné uložiť. </t>
  </si>
  <si>
    <t xml:space="preserve">V prvom polroku sa nerealizovali parlamentné voľby ani voľby do orgánov samospráv. </t>
  </si>
  <si>
    <t xml:space="preserve">V prípade aktualizácie www bol indikátor na úrovni 47 %. K pomernému prekročeniu došlo na položke príspevkov publikovaných o meste, kde bol indikátor plnený na 200 %. Z celkového hľadiska nie je potrebné ukladať žiadne opatrenie. K pomernému naplneniu indikátora došlo na položke počtu prístupov na www. Uvedený indikátor bol plnený na 42 %, čo je akceptovateľné. </t>
  </si>
  <si>
    <t xml:space="preserve">Plánovaný merateľný indikátor bol plnený na 47 % ročnej hodnoty. Opatrenia nie je potrebné ukladať. Plnenie závisí od náhodných udalostí, ktoré nie je možné ovplyvniť. </t>
  </si>
  <si>
    <t xml:space="preserve">V priemere možno hodnotiť plnenie indikátorov pozitívne. Počet servisných zásahov na výpočtovej technike bolo plnené na 56 %. V prípade kotolne bol indikátor plnený na 50 %. Počet servisných zásahov závisí od poruchovosti zariadení, ktoré je zväčša náhodné. Mierne prekročenie bolo zaznamenané pri servisných úkonoch na mestských automobiloch. Nápravné opatrenia nie je potrebné ukladať. </t>
  </si>
  <si>
    <t xml:space="preserve">Plnenie indikátorov je na vyhovujúcej úrovni. Keďže ich výška závisí od náhodných udalostí, ktoré mesto nie je schopné ovplyvniť, nie je potrebné uložiť žiadne nápravné opatrenia. Počet zápisov sa podarilo naplniť na 49 %. Počet úkonov osvedčovania bol plnený na 59 %. </t>
  </si>
  <si>
    <t>V prípade podprogramu bolo plnenie indikátorov dosiahnuté na vyhovujúcej úrovni. V prípade počtu vybavených žiadostí bol indikátor plnený na úroveni 40 %. Celkovo nie je potrebné uložiť žiadne nápravné opatrenia. Kvalitatívne ukazovatele boli plnené na 96 %.</t>
  </si>
  <si>
    <t xml:space="preserve">V prípade indikátora počtu uskutočnených zápisov bola hodnota na úrovni 44 % plánovanej ročnej hodnoty. Nie je potrebné uložiť opatrenia, nakoľko ich mesto nemôže ovplyvniť. </t>
  </si>
  <si>
    <t>Plnenie indikátorov podprogramu je vyhovujúce a nie je potrebné ukladať žiadne opatrenia. Ukazovateľ kultivovanej plochy bol plnený na 100 %.</t>
  </si>
  <si>
    <t xml:space="preserve">Indikátor počtu organizovaných obradov - prijímanie do života bol plnený na 29 %. V tejto oblasti nie je potrebné uložiť opatrenia, keďže životné situácie podliehajú náhodným okolnostiam, ktoré nemôže mestský úrad ovplyvniť. K vysokému prekročeniu došlo na indikátore počtu organizovaných svatieb - 70 %. </t>
  </si>
  <si>
    <t>Ukazovateľ počtu vybavených žiadostí bol plnený na 45 %. V tejto oblasti nie je potrebné uložiť opatrenia, keďže počet žiadostí  podlieha okolnostiam, ktoré nemôže mestský úrad ovplyvniť. Indikátor počtu riešených subjektov bol plnený na 60 %.</t>
  </si>
  <si>
    <t xml:space="preserve">Hodnota nastavených ukazovateľov bola v prvom polroku 2013 na vyhovujúcej úrovni. Počet zásahov HZ dosiahol hodnotu 167 %. Uvedené súviselo so zásahmi zboru v dôsledku dlhodobého sucha v začiatku letného obdobia a dlhotrvajúcich dažďov v jarnom období. Indikátor počtu hasiacich prístrojov bol plnený na 104 %. Počet revízií bol plnený na 33 %.  </t>
  </si>
  <si>
    <t xml:space="preserve">Plnenie indikátorov v tejto oblasti je 133 a 60 %. Mesto dosiahlo úspory energií v prvom polroku na úrovni 60 %. Opatrenia nie je potrebné ukladať. </t>
  </si>
  <si>
    <t>Plnenie indikátorov bolo dosiahnuté na úrovni 100 %  v prípade pokrytia rozhlasom. V oblasti vyhlásenia komerčných oznamov bol indikátor plnený na 43 %. V prípade vyhlásených civilných oznamov bol indikátor plnený na 55 %. Nápravné opatrenia nie je potrebné uložiť.</t>
  </si>
  <si>
    <t xml:space="preserve">Plnenie indikátorov bolo vyhovujúce. Nie je potrebné ukladať žiadne opatrenie. Počet zásahov nedosiahol ani pomernú hodnotu - 41 %. Indikátor pravidelného monitorovania bol plnený na 78 %. </t>
  </si>
  <si>
    <t>V prvom polroku boli plnené indikátory vo výške 86 % a 0 %.</t>
  </si>
  <si>
    <t>Frekvencia odvozu odpadu za mesiac bola plnená na 100 %. Objem separovaného odpadu mierne klesol na 104 %, čo je pozitívne. Indikátor likvidovaného odpadu bol plnený na 91 %.</t>
  </si>
  <si>
    <t xml:space="preserve">V oblasti čistenia odpadových vôd boli všetky merateľné indikátory plnené na 50 a viac %. Mesto do budúcnosti bude zvyšovať pokrytie svojho územia kanalizačnou sieťou. Počet domácností napojených na kanalizačnú sieť bolo na 84 %. </t>
  </si>
  <si>
    <t xml:space="preserve">V oblasti separovaného zberu boli plnené indikátory na vyhovujúcej úrovni. Indikátor objemu separovaného zberu bol plnený na 467 %. Nie je potrebné ukladať žiadne opatrenia. </t>
  </si>
  <si>
    <t xml:space="preserve">Plnenie nastavených indikátorov podprogramu možno hodnotiť pozitívne. Opatrenia nie je potrebné ukladať. Indikátor počtu organizovaných akcií sa podaril naplniť na 42 %. Priemerný počet návštevníkov bol plnený na 46 %. </t>
  </si>
  <si>
    <t xml:space="preserve">Plnenie indikátora počtu akcií bolo len na úrovni 60 %. V prípade počtu návštevníkov na jedno predstavenie sa v priemere podarilo plánovaný ukazovateľ naplniť len na 69 %. </t>
  </si>
  <si>
    <t>Hodnoty merateľných indikátorov sa nachádzajú v priateľných hodnotách a teda nie je potrebné ukladať žiadne opatrenia. Mierne negatívne sa hodnotí plnenie ukazovateľa počtu detí na 89 %. Počet tried bol plnený na 100 %.</t>
  </si>
  <si>
    <t xml:space="preserve">Indikátory dosiahli v prvom polroku 2013 akceptovateľnú hodnotu. Indikátor počtu detí bol plnený na 97 %. Nie je potrebné ukladať opatrenia. </t>
  </si>
  <si>
    <t xml:space="preserve">Hodnoty merateľných indikátorov sa nachádzajú v priateľných hodnotách a teda nie je potrebné ukladať žiadne opatrenia. Ukazovateľ počtu detí sa podarilo plniť na 98 %. </t>
  </si>
  <si>
    <t xml:space="preserve">Hodnoty merateľných indikátorov sa nachádzajú v prijateľných hodnotách a teda nie je potrebné ukladať žiadne opatrenia. Indiátor počtu žiakov bol plnený na 91 % a počtu tried na 100 %. K nárastu žiakov nedošlo. </t>
  </si>
  <si>
    <t xml:space="preserve">Indikátory dosiahli v prvom polroku 2013 zníženú hodnotu. Klub by mal realizovať intenzívnejšie marketingové aktivity. Indikátor počtu detí bol plnený na 40 %. </t>
  </si>
  <si>
    <t>Indikátory dosiahli v prvom polroku 2013 akceptovateľnú hodnotu. Nie je potrebné ukladať opatrenia. V nastavenom ukazovateli sa podarilo plánovanú hodnotu plniť na 96 %.</t>
  </si>
  <si>
    <t xml:space="preserve">Indikátory dosiahli v prvom polroku 2013 akceptovateľnú hodnotu. Pozitívne sa hodnotí plnenie počtu žiakov na 99 %. Nie je potrebné ukladať opatrenia. </t>
  </si>
  <si>
    <t xml:space="preserve">Indikátory dosiahli v prvom polroku 2013 akceptovateľnú hodnotu. Indikátor počtu detí bol plnený na 68 %. V budúcnosti je potrebné zvýšiť atraktivitu služieb. </t>
  </si>
  <si>
    <t xml:space="preserve">Indikátory dosiahli v prvom polroku 2013 akceptovateľnú hodnotu. Nie je potrebné ukladať opatrenia. </t>
  </si>
  <si>
    <t xml:space="preserve">V prvom polroku nebol podporený žiaden subjekt. Nie je potrebné ukladať opatrenia. </t>
  </si>
  <si>
    <t xml:space="preserve">Hodnoty merateľných indikátorov sa nachádzajú v priateľných hodnotách a teda nie je potrebné ukladať žiadne opatrenia. K zvýšeniu došlo v prípade plnenia indikátora počtu zorganizovaných koncertov - 63 % ročnej hodnoty. K miernemu nenaplneniu došlo aj v prípade indikátora počtu žiakov - 97 %. </t>
  </si>
  <si>
    <t>Indikátory dosiahli v sledovanom období priateľnú hodnotu. Nie je potrebné ukladať opatrenia. V prípade koncertov počet presiahol polovicu stanovenej ročnej hodnoty - 51 %. Indikátor počtu žiakov bol plnený na 88 %.</t>
  </si>
  <si>
    <t xml:space="preserve">V prípade počtu krúžkov sa podarilo hodnotu naplniť na 100 %. Ukazovateľ počtu detí bol plnený len na 142 %. Nie je potrebné uložiť opatrenia. </t>
  </si>
  <si>
    <t>Indikátory dosiahli v roku 2013 akceptovateľnú hodnotu. Nie je potrebné ukladať opatrenia. Indikátor počtu užívateľov prekročil hodnotu 100 %.</t>
  </si>
  <si>
    <t xml:space="preserve">V rámci stanovených indikátorov nie je potrebné uložiť žiadne opatrenie. V oblasti plánovaných väčších športových podujatí sa podarilo naplniť indikátor na 40 %. Väčšina podujatí spadá do letného obdobia. V oblasti počtu udržiavaných ihrísk je indikátor plnený na 100 %. </t>
  </si>
  <si>
    <t xml:space="preserve">Naplánovanú hodnotu merateľných indikátor sa podarilo prekročiť v každom prípade. V prípade počtu obyvateľov s členstvom v športovom klube bola plánovaná hodnota dosiahnutá. Indikátor dosiahol hodnotu 114 %. Nápravné opatrenie nie je potrebné uložiť, pretože jeho plnenie je závislé od vôle obyvateľov. Priemerný počet návštevníkov bol plnený na 95 %. Počet zorganizovaných podujatí bol plnený na 50 %. </t>
  </si>
  <si>
    <t>V prípade užívateľov nie je potrebné ukladať žiadne opatrenia. V prápade organizovaných podujatí bola hodnota naplnená na 50 % ročnej hodnoty, čo je pozitívne. Indikátor užívateľov bol plnený na 107 %.</t>
  </si>
  <si>
    <t xml:space="preserve">V oblasti merateľných indikátorov nie je potrebné ukladať opatrenia, nakoľko boli plnené  na viac ako 100 % a v prípade vyspravených ciest na 175 %.  </t>
  </si>
  <si>
    <t xml:space="preserve">V oblasti merateľných indikátorov nie je potrebné ukladať opatrenia, nakoľko neboli plnené. </t>
  </si>
  <si>
    <t xml:space="preserve">V oblasti merateľných indikátorov nie je potrebné ukladať opatrenia. Indikátory neboli plnené. </t>
  </si>
  <si>
    <t>Plnenie ukazovateľov bolo na vyhovujúcej úrovni a teda nie je potrebné uložiť žiadne opatrenia. Indikátor kosenia bol plnený na 33 %. Indikátor počtu novovysadených drevín bol plnený na 250 %.</t>
  </si>
  <si>
    <t>Plnenie merateľných indikátorov podprogramu je vyhovujúce, nie je potrebné ukladať žiadne opatrenia. Indikátor odkázaných bol plnený na 67 %. Indikátor vydaných jedál bol plnený na 101 %.</t>
  </si>
  <si>
    <t xml:space="preserve">V rámci podprogramu neboli plnené indiátory. </t>
  </si>
  <si>
    <t>Plnenie merateľných indikátorov podprogramu je vyhovujúce, nie je potrebné ukladať žiadne opatrenia. Indikátor počtu účastníkov bol plnený na 179 %.</t>
  </si>
  <si>
    <t>Plnenie merateľných indikátorov podprogramu je vyhovujúce, nie je potrebné ukladať žiadne opatrenia. Indikátor bol plnený na 104 %.</t>
  </si>
  <si>
    <t>Plnenie indikátorov bolo na úrovni 74 %  v prípade počtu novonarodených detí. Mesto nemôže ovplyvniť jeho hodnotu, preto opatrenia nebudú stanovené. Indikátor klientov cirkevnej charity bol plnený na 138 %.</t>
  </si>
  <si>
    <t xml:space="preserve">V prípade indikátora počtu vybavených žiadostí bola plánovaná hodnota prekročená o 29 %. Hodnota % spokojných obyvateľov bola plnená len na 95 %. Nápravné opatrenia nie je potrebné stanoviť.  </t>
  </si>
  <si>
    <t>Plnenie merateľných indikátorov podprogramu je vyhovujúce, nie je potrebné ukladať žiadne opatrenia. Pozitívne sa hodnotí nízky počet prijatých úverov. Indikátor tranzakcií bol plnený na 58 %.</t>
  </si>
  <si>
    <t>Plnenie indikátorov v priemere vykazuje priateľné hodnoty. Opatrenia je potrebné realizovať v smere zvýšenia spokojnosti zákazníkov. Indikátor klientov bol plnený na 45 %.</t>
  </si>
  <si>
    <t xml:space="preserve">Plnenie indikátorov je vyhovujúce. Indikátor počtu nových užívateľov nebol plnený. </t>
  </si>
  <si>
    <t>Priemerné plnenie za skupinu bolo 52 %. Výnos dane z príjmov FO poukázaný územnej samospráve v prvom poroku 2013 plnený na 50 %. Výnos dane z pozemkov bol len na úrovni 62 %, daň zo stavieb vo výške 59 %. Z hľadiska celkového podprogramu nie je nutné uložiť žiadne opatrenia.</t>
  </si>
  <si>
    <t>Celkové plnenie za skupinu bolo 63 %. Daň za psa bola plnená na 89 %, oproti predchádzajúcemu polroku bol zaznamenaný pokles. V oblasti Zberu a odvozu bola úroveň výnosu dosiahnutá na 82 a 35 %. Je nevyhnutné dosiahnuť vyššiu disciplínu obyvateľov a podnikateľských subjektov. V prvom polroku bola daň za využívanie verejného priestranstva plnená na 22 %. Daň za ubytovanie bola plnená na 34 %. K prekročeniu došlo na položke daň za predajné automaty - 108 %.</t>
  </si>
  <si>
    <t xml:space="preserve">V prípade z príjmov z vlastníctva boli plánované príjmy plnené na 70 %. Daň z prenajatých budov dosiahla 42 %, čo je  akceptovateľná hodnota. Najvyšší výnos, v prípade budov, bol zaznamenaný pri nájomom pozemky. Plnenie bolo v prvom polroku na 1667 %. Opatrenia nie je potrebné ukladať.  </t>
  </si>
  <si>
    <t xml:space="preserve">V prípade správnych poplatkov bolo plnenie na 67 %. Príjmy za opatrovateľskú službu boli plnené na 52 %. Poplatky za znečistenie ovzdušia boli plnené na 102 %. Mesto získalo príjem za preplatky EE, vody, tepla vo výške 108 €. Mierne zníženie bolo zaznamenané v prípade poplatkov za materské školy - 43 %. Opatrenia nie je potrebné ukladať. </t>
  </si>
  <si>
    <t>Plnenie príjmov uvedenej oblasti je vyhovujúce, v prípade transferu zo štátneho rozpočtu bol výnos v priemere plnený na 60 %. Opatrenia v uvedenej oblasti nie je potrebné stanoviť, pretože výnos bol vyššií ako v predchádzajúcom roku. Mesto prijalo granty vo výške 17502 €.</t>
  </si>
  <si>
    <t>V prípade výnosu z úrokov v kladov bolo plnenie zaznamenané vo výške 58 %. Príjem z výťažkov z lotérií a iných podobných hier bol na úrovni 47 %. Celkové priemerné plnenie za skupinu je 495 % a nie je potrebné ukladať žiadne opatrenia. Vysoké prekročenie bolo spôsobené inými nedaňovými príjmami, kde bola hodnota prekročená o 19916 %</t>
  </si>
  <si>
    <t>Priemerné plnenie kapitálových výdavkov bolo na úrovni 33,4 %. Plánované príjmy zo štrukturálnych fondov boli plnené na 32 %. Z iných zdrojov získalo mesto 4000 € na spracovanie územného plánu. Opatrenia nie je potrebné ukladať.</t>
  </si>
  <si>
    <t xml:space="preserve">V prípade príjmových finančných operácií bolo zaznamenané celkové plnenie na 81 %. V prvom polroku 2013 mesto prijalo úver na výstavbu domu seniorov, išlo o prekleňovací úver. Keďže mesto financovalo reálne potreby, tak nie je podrebné prijať žiadne opatrenia. K prevodu prostriedkov z rezervného fondu nedošlo. </t>
  </si>
  <si>
    <t xml:space="preserve">Členské príspevky boli čerpané na úrovni 94 %. Nápravné opatrenia netreba ukladať. K prekročeniu 100 % plnenia nedošlo v žiadnom prípade. V budúcom roku je potrebné zhodnotiť benefity vyplývajúce z členstva v združení.   </t>
  </si>
  <si>
    <t xml:space="preserve">Celkové plnenie rozpočtu za podprogram bolo v prvom polroku 2013 na úrovni 205 %. Vysoké prekročenie súviselo so skutočnosťou, že mzdové výdavky na primárota neboli zahrnuté do schváleného rozpočtu. Z celkového pohľadu je čerpanie vyhovujúce a nie je potrebné prijať opatrenia. K pomernému prekročeniu došlo na položke reprezentačné - 78 %. Opatrenia nie je potrebné ukladať. </t>
  </si>
  <si>
    <t xml:space="preserve">Plnenie jednotlivých položiek v podprograme dosiahlo v prvom polroku 2013 úroveň 369 %. Vysoké prekročenie súviselo so skutočnosťou, že mzdové výdavky na kontrolóra neboli zahrnuté do schváleného rozpočtu. Výdavky na audit neboli čerpané. </t>
  </si>
  <si>
    <t>Plánované výdavky podprogramu boli čerpané na 31 %. Výdavky na školenia boli čerpané na 45 %. Materiálové výdavky na knihy boli čerpané vo výške 21 %.</t>
  </si>
  <si>
    <t xml:space="preserve">Výdavky na právne služby neboli čerpané. Nápravné opatrenia nie je potrebné ukladať. </t>
  </si>
  <si>
    <t xml:space="preserve">Priemerné plnenie rozpočtu za program bolo prvom polroku v prípade výdavkov na úrovni 173 %. Vysoké prekročenie súviselo so skutočnosťou, že mzdové výdavky na primárota a kontrolóra neboli zahrnuté do schváleného rozpočtu. Opatrenia nie je potrebné ukladať. </t>
  </si>
  <si>
    <t xml:space="preserve">Oproti plánovanému stavu bol v prvom polroku 2013 zaznamenaný výdavok vo výške 53 % rozpočtu. Výdavky odzrkadľujú reálnu potrebu mesta a teda nie je potrebné ukladať opatrenia. </t>
  </si>
  <si>
    <t>Oproti plánovanému stavu bol v prvom polroku 2013 zaznamenaný výdavok vo výške 53 % rozpočtu. Výdavky odzrkadľujú reálnu potrebu mesta a teda nie je potrebné ukladať opatrenia. V prvom polroku 2013 neboli v rámci podprogramu čerpané prostriedky na zabezpečenie kroniky mesta. Tie boli zahrnuté do programu 14.</t>
  </si>
  <si>
    <t xml:space="preserve">Celkové čerpanie výdavkov bolo v prvom polroku 2013 dosiahnuté na 25 %. Najvyššie úspory sa podarilo dosiahnuť v prípade údržby budovy MsÚ. Ďalšie úspory mesto dosiahlo na položke výdavkov na mestské automobily. Pozitívne sa hodnotí úspora prostriedkov na palivá a servisné výdavky. Nápravné opatrenie nie je potrebné uložiť. Mesto nerealizovalo kapitálové výdavky na rekonštrukciu budovy. </t>
  </si>
  <si>
    <t>Celkové výdavky podprogramu boli čerpané vo výške 48 %. Vysoké pomerné prekročenie výdavkov bolo zaznamenané na položke mzdy a odvody financované zo štátneho rozpočtu. Pomerná hodnota bola prekročená o 42 % v prípade odvodov. Opatrenia sa neukladajú.</t>
  </si>
  <si>
    <t xml:space="preserve">V oblasti preneseného výkonu štátnej správy v oblasti správy školstva bolo čerpanie výdavkov dosiahnuté na 50 %. Keďže nebola prekročená pomerná časť ročného rozpočtu, nie je potrebné prijať úsporné opatrenia. Do konca roka 2013 sa mesto musí snažiť udržať výdavky na 100 % štátnej dotácie. </t>
  </si>
  <si>
    <t xml:space="preserve">V oblasti preneseného výkonu štátnej správy v oblasti stavebného konania bolo čerpanie výdavkov dosiahnuté na 42 %. Keďže nebola prekročená pomerná časť ročného rozpočtu, nie je potrebné prijať úsporné opatrenia. K prekročneiu rozpočtu došlo v prípade výdavkov na služby. Do konca roka 2013 sa mesto musí snažiť udržať výdavky na 100 % štátnej dotácie. </t>
  </si>
  <si>
    <t xml:space="preserve">Plánované výdavky podprogramu Cintorín a dom smútku boli čerpané vo výške 21 %. Výdavky boli čerpané len na položke energie a voda. Celkové čerpanie je na vyhovujúcej úrovni a nie je potrebné uložiť žiadne nápravné opatrenia.  </t>
  </si>
  <si>
    <t xml:space="preserve">V prvom polroku 2013 boli plánované výdavky čerpané na 6 % rozpočtu. Opatrenia nie je potrebné ukladať. </t>
  </si>
  <si>
    <t xml:space="preserve">V prvom polroku 2013 nedošlo k čerpaniu prostriedkov. Nápravné opatrenia nie je potrebné ukladať. </t>
  </si>
  <si>
    <t xml:space="preserve">Celkové hodnotenie podprogramu je pozitívne. Oproti plánovanému rozpočtu sa podarilo čerpať prostriedky na 36 %. Nápravné opatrenia nie je potrebné uložiť. </t>
  </si>
  <si>
    <t xml:space="preserve">Celkové pomerné čerpanie výdavkov za prvý polrok na podprogram bolo na úrovni 94 %. K výraznému prekročeniu výdavkov došlo na položke - služby, kde boli prekročené v pomere o 550 %. Výdavky na materiál boli čerpané na 109 %. </t>
  </si>
  <si>
    <t>Celkové čerpanie výdavkov bolo dosiahnuté na úrovni 39 %. K pomernému prekročeniu výdavkov došlo na položke transfer  TS - 67 %. Spotreba energií sa nehodnotí, keďže energie neboli zahrnuté do rozpočtu.</t>
  </si>
  <si>
    <t xml:space="preserve">Výdavky na mestskú políciu boli v prvom polroku čerpané na 56 %. K výraznému prekročeniu došlo na položke výdavkov na údržbu, kde bol ročný rozpočet prekročený o 475 %. Výdavky na služby boli pomerne prekročené o 19 %. V budúcnosti je potrebné zvážiť opodstatnenosť týchto výdavkov vo vzťahu k prínosu, ktoré prinášajú. </t>
  </si>
  <si>
    <t xml:space="preserve">V prvom polroku neboli výdavky čerpané. </t>
  </si>
  <si>
    <t xml:space="preserve">Celkové čerpanie plánovaných výdavkov v rámci programu bolo na úrovni 49 %. Nápravné opatrenia je potrebné uložiť hlavne v rámci podprogrmau 5.4., keďže vo viacerých prípadoch došlo k prečerpaniu finančných prostriedkov. Hospodárenie je celkového hľadiska ale pozitívne. </t>
  </si>
  <si>
    <t xml:space="preserve">Celkové plnenie plánovaných výdavkov bolo v prvom polroku 2013 na 77 %. Najvyššie prekročenie bolo zaznamené v prípade výdavkov na materiál, kde boli výdavky prekročené pomerne o 223 % a odvoz odpadu - prekročenie o 34 %.  Z celkového hľadiska j epotrebné viac obyvateľov motivovať k separovaniu odpadu. Do konca roka 2013 je potrebné udržať výdavky na 100 % rozpočtu. </t>
  </si>
  <si>
    <t xml:space="preserve">Výdavky boli v prvom polroku čeprané vo výške 23 %. Mesto nerealizovalo transfer na podporu separovaného zberu. Opatrenia nie je potrebné ukladať. </t>
  </si>
  <si>
    <t xml:space="preserve">Ulica Poľanová - asfaltovanie </t>
  </si>
  <si>
    <t>Ulica Mlynská - rekonštrukcia nad oporným múrom</t>
  </si>
  <si>
    <t>Ulica Lesná - štrkovanie</t>
  </si>
  <si>
    <t>Ulica Mlynská - chodníky (odstránenie podkladu a vyasfaltovanie)</t>
  </si>
  <si>
    <t>Parkovisko Nábrežie - vyasfaltovanie</t>
  </si>
  <si>
    <t>641</t>
  </si>
  <si>
    <t>Bezbariérový vstup na Nábrežie - rampa pri amfiteátri</t>
  </si>
  <si>
    <t>a.12.2.4</t>
  </si>
  <si>
    <t>Rekonštrukcia pódia na amfiteatri Nábrežie</t>
  </si>
  <si>
    <t>Stavebno technický dozor - Dom seniorov</t>
  </si>
  <si>
    <t>VPP mzdy</t>
  </si>
  <si>
    <t>VPP fondy</t>
  </si>
  <si>
    <t>a.13.4.3</t>
  </si>
  <si>
    <t>VPP tovary a služby</t>
  </si>
  <si>
    <t>Strava pre deti v hmotnej núdzi  - SŠI - stravné</t>
  </si>
  <si>
    <t>Stravovanie deti v hmotnej núdzi ZŠ Komenského-stravné</t>
  </si>
  <si>
    <t>Stravovanie deti v hmotnej núdzi ZŠ Brehy -stravné</t>
  </si>
  <si>
    <t>b.13.5.3</t>
  </si>
  <si>
    <t>Útulok pre bezdomovcov</t>
  </si>
  <si>
    <t>a.13.6.3</t>
  </si>
  <si>
    <t>a.13.6.4</t>
  </si>
  <si>
    <t>UP</t>
  </si>
  <si>
    <t>b.13.6.3</t>
  </si>
  <si>
    <t>Transfery jednotlivcom a neziskovým právnickým os. - Brehy</t>
  </si>
  <si>
    <t>Tovary a služby správa bytov Bytovým podnikom</t>
  </si>
  <si>
    <t>Nákup pozemkov  Čerchle</t>
  </si>
  <si>
    <t>Projekty na byty</t>
  </si>
  <si>
    <t>a.16.1.1</t>
  </si>
  <si>
    <t>a.16.1.2</t>
  </si>
  <si>
    <t>a.16.1.3</t>
  </si>
  <si>
    <t>Počet detí v MŠ za rok spolu</t>
  </si>
  <si>
    <t>Počet tried v MŠ</t>
  </si>
  <si>
    <t>10.</t>
  </si>
  <si>
    <t>Program 10. Šport</t>
  </si>
  <si>
    <t>Daň za psa</t>
  </si>
  <si>
    <t>Za ubytovanie</t>
  </si>
  <si>
    <t>a.1.4.4</t>
  </si>
  <si>
    <t>a.1.4.5</t>
  </si>
  <si>
    <t>a.1.4.6</t>
  </si>
  <si>
    <t>Správne poplatky</t>
  </si>
  <si>
    <t>Za porušenie predpisov</t>
  </si>
  <si>
    <t>BP - preplatky EE,vody,tepla</t>
  </si>
  <si>
    <t>b.1.13.23</t>
  </si>
  <si>
    <t>Dotácia Staveb.úrad</t>
  </si>
  <si>
    <t>RP záškoláctvo</t>
  </si>
  <si>
    <t>Výnos dane z príjmov DÚ</t>
  </si>
  <si>
    <t>Dan z pozemkov</t>
  </si>
  <si>
    <t>Dan zo stavieb</t>
  </si>
  <si>
    <t>Dan z bytov</t>
  </si>
  <si>
    <t>a.1.2.10</t>
  </si>
  <si>
    <t>CVČ - nájomné</t>
  </si>
  <si>
    <t>Príjem za útulok</t>
  </si>
  <si>
    <t>Za opatrovateľský službu</t>
  </si>
  <si>
    <t>Recykl.fond za elektroodpad</t>
  </si>
  <si>
    <t>Za pred.služieb,tovarov, M s R</t>
  </si>
  <si>
    <t>DU za pred.služieb inzercia</t>
  </si>
  <si>
    <t>a.1.7.7</t>
  </si>
  <si>
    <t>a.1.7.8</t>
  </si>
  <si>
    <t>a.1.9.3</t>
  </si>
  <si>
    <t>Kreditne uroky  MsU</t>
  </si>
  <si>
    <t>Úroky z ter.vkladov</t>
  </si>
  <si>
    <t>a.1.11.6</t>
  </si>
  <si>
    <t>a.1.11.7</t>
  </si>
  <si>
    <t>a.1.11.8</t>
  </si>
  <si>
    <t>MsÚ iné nedaňové príjmy, MP</t>
  </si>
  <si>
    <t>a.12.2.2</t>
  </si>
  <si>
    <t>b.12.2.1</t>
  </si>
  <si>
    <t>c.12.2.1</t>
  </si>
  <si>
    <t>d.12.2.1</t>
  </si>
  <si>
    <t>e.12.2.1</t>
  </si>
  <si>
    <t>KZ 15</t>
  </si>
  <si>
    <t>Program 12. Prostredie pre život</t>
  </si>
  <si>
    <t>plánovaná frekvencia kosenia zelených plôch za rok</t>
  </si>
  <si>
    <t>Rozsah plochy udržiavanej verejnej zelene v m2</t>
  </si>
  <si>
    <t>počet novovysadených krov a drevín</t>
  </si>
  <si>
    <t>plocha vybudovaných oddychových zón v m2</t>
  </si>
  <si>
    <t>13.</t>
  </si>
  <si>
    <t>13. Sociálne služby a zdravotníctvo</t>
  </si>
  <si>
    <t>13.1</t>
  </si>
  <si>
    <t>a.13.1.1</t>
  </si>
  <si>
    <t>a.13.1.2</t>
  </si>
  <si>
    <t>a.13.1.3</t>
  </si>
  <si>
    <t>a.13.1.4</t>
  </si>
  <si>
    <t>a.13.1.5</t>
  </si>
  <si>
    <t>a.13.1.6</t>
  </si>
  <si>
    <t>b.13.1.1</t>
  </si>
  <si>
    <t>c.13.1.1</t>
  </si>
  <si>
    <t>d.13.1.1</t>
  </si>
  <si>
    <t>e.13.1.1</t>
  </si>
  <si>
    <t>13.2</t>
  </si>
  <si>
    <t>a.13.2.1</t>
  </si>
  <si>
    <t>a.13.2.2</t>
  </si>
  <si>
    <t>a.13.2.3</t>
  </si>
  <si>
    <t>b.13.2.1</t>
  </si>
  <si>
    <t>c.13.2.1</t>
  </si>
  <si>
    <t>d.13.2.1</t>
  </si>
  <si>
    <t>e.13.2.1</t>
  </si>
  <si>
    <t>13.3</t>
  </si>
  <si>
    <t>Aktivačné práce</t>
  </si>
  <si>
    <t>a.13.3.1</t>
  </si>
  <si>
    <t>a.13.3.2</t>
  </si>
  <si>
    <t>a.13.3.3</t>
  </si>
  <si>
    <t>a.13.3.4</t>
  </si>
  <si>
    <t>c.13.3.1</t>
  </si>
  <si>
    <t>d.13.3.1</t>
  </si>
  <si>
    <t>e.13.3.1</t>
  </si>
  <si>
    <t>13.4</t>
  </si>
  <si>
    <t>Dávky v hmotnej a sociálnej núdzi</t>
  </si>
  <si>
    <t>a.13.4.1</t>
  </si>
  <si>
    <t>z</t>
  </si>
  <si>
    <t xml:space="preserve">Plnenie merateľných indikátorov podprogramu je vyhovujúce, nie je potrebné ukladať žiadne opatrenia. </t>
  </si>
  <si>
    <t>c.2.3.3</t>
  </si>
  <si>
    <t>Daňové príjmy – dane z príjmov, dane z majetku</t>
  </si>
  <si>
    <t xml:space="preserve">A) VYHODNOTENIE PLNENIA ROZPOČTU mesta ZA OBDOBIE </t>
  </si>
  <si>
    <t>Plnenie cieľov a ukazovateľov programového rozpočtu – výdavková časť rozpočtu mesta</t>
  </si>
  <si>
    <t>VYHODNOTENIE PLNENIA ROZPOČTU MESTA A</t>
  </si>
  <si>
    <t>mesto Námestovo</t>
  </si>
  <si>
    <t>Manažment mesta</t>
  </si>
  <si>
    <t>Vlastné príjmy mesta a VÚC</t>
  </si>
  <si>
    <t>Zabezpečiť podmienky na efektívnu činnosť orgánov mesta.</t>
  </si>
  <si>
    <t>Dosiahnuť najvyššiu možnú účasť mesta na významných samosprávnych fórach.</t>
  </si>
  <si>
    <t>Zabezpečiť účinnú a efektívnu kontrolu rozhodnutí orgánov mesta.</t>
  </si>
  <si>
    <t>Zabezpečiť podmienky na nepretržité a spoľahlivé vedenie účtovníctva mesta ako aj zabezpečenie pravidelného auditu účtovníctva.</t>
  </si>
  <si>
    <t>Zabezpečiť orientáciu mesta na výstupy a výsledky. Včasné zostavenie programového rozpočtu.</t>
  </si>
  <si>
    <t>% účasť na zasadnutiach organizácií, v ktorých je mesto členom</t>
  </si>
  <si>
    <t>a.1.1.6</t>
  </si>
  <si>
    <t>a.1.1.7</t>
  </si>
  <si>
    <t>Príspevky pre ZMOS,</t>
  </si>
  <si>
    <t>RVC Martin</t>
  </si>
  <si>
    <t>a.1.3.2</t>
  </si>
  <si>
    <t>a.1.3.3</t>
  </si>
  <si>
    <t>predpokladaný počet funkčných odborných komisií v meste spolu</t>
  </si>
  <si>
    <t>MÚ Námestovo</t>
  </si>
  <si>
    <t>Zabezpečiť účinnú právnu ochranu mesta a jeho zástupcov pri ochrane majetku, práv a právom chránených záujmov.</t>
  </si>
  <si>
    <t>počet vyhraných sporov</t>
  </si>
  <si>
    <t>Zabezpečiť systematické vzdelávanie zamestnancov mestského úradu za účelom zvýšenia ich kvalifikačnej úrovne ako aj flexibility.</t>
  </si>
  <si>
    <t>Propagácia a prezentácia mesta</t>
  </si>
  <si>
    <t>Kronika mesta</t>
  </si>
  <si>
    <t>Zabezpečiť on-line informácie pre občanov a návštevníkov o dianí v meste.</t>
  </si>
  <si>
    <t>Počet príspevkov o meste publikovaných za rok spolu</t>
  </si>
  <si>
    <t>Zabezpečiť propagáciu a prezentáciu mesta v regionálnych  médiách.</t>
  </si>
  <si>
    <t>Zabezpečiť uchovanie významných okamihov zo života mesta pre verejnosť.</t>
  </si>
  <si>
    <t>Bezporuchové fungovanie majetku mesta, vytvorenie príjemného, pracovne vhodného prostredia ako aj prostredia poskytovania verejných služieb.</t>
  </si>
  <si>
    <t>Priebežná kontrola nehnuteľného majetku mesta</t>
  </si>
  <si>
    <t>Ochrana hmotného a nehmotného majetku mesta prostredníctvom poistenia.</t>
  </si>
  <si>
    <t>Počet servisných úkonov na služobných autách mestského úradu</t>
  </si>
  <si>
    <t>b.4.3.5</t>
  </si>
  <si>
    <t>b.4.3.6</t>
  </si>
  <si>
    <t>Nájomné za nájom budov, objektov alebo ich častí</t>
  </si>
  <si>
    <t>b.4.3.7</t>
  </si>
  <si>
    <t>EE verejné osvetlenie</t>
  </si>
  <si>
    <t>Vodné, stočné námestie</t>
  </si>
  <si>
    <t>Transfer TS - údržba verejného osvetlenia</t>
  </si>
  <si>
    <t>Mestská polácia</t>
  </si>
  <si>
    <t>5.6</t>
  </si>
  <si>
    <t>Monitorovacie a kamerové systémy</t>
  </si>
  <si>
    <t>Mestská polícia</t>
  </si>
  <si>
    <t>Členský príspevok ZNOMP</t>
  </si>
  <si>
    <t>Zabezpečiť bezporuchové a úsporné osvetlenie všetkých častí mesta.</t>
  </si>
  <si>
    <t>zníženie energetického zaťaženia mesta v %</t>
  </si>
  <si>
    <t>Bezproblémové a efektívne šírenie informácií mestského úradu všetkým občanom mesta.</t>
  </si>
  <si>
    <t xml:space="preserve">Zabezpečiť ochranu obyvateľov a majetku mesta pred požiarmi. </t>
  </si>
  <si>
    <t>Transfer TS - čistenie MK,ver.priest.</t>
  </si>
  <si>
    <t>Transfer TS - služby za uloženie a likvidáciu odpadu</t>
  </si>
  <si>
    <t>Zabezpečiť pravidelný zvoz a odvoz odpadu v meste.</t>
  </si>
  <si>
    <t>Dom kultúry</t>
  </si>
  <si>
    <t>Príspevok vo výške inkasovaného nájmu</t>
  </si>
  <si>
    <t>Príspevok DKN</t>
  </si>
  <si>
    <t>Kultúrne poukazy</t>
  </si>
  <si>
    <t>Projekt prístavby DKN</t>
  </si>
  <si>
    <t>Iná kultúrna infraštruktúra</t>
  </si>
  <si>
    <t>Vytvoriť podmienky pre organizovanie kultúrnych aktivít v meste.</t>
  </si>
  <si>
    <t>Počet vybudovaných zariadení pre potreby kultúry</t>
  </si>
  <si>
    <t>Prevádzk.strojov,prístr.,zariad.,techniky a nárad. - TS</t>
  </si>
  <si>
    <t>9.2</t>
  </si>
  <si>
    <t>9.3</t>
  </si>
  <si>
    <t>9.4</t>
  </si>
  <si>
    <t>9.5</t>
  </si>
  <si>
    <t>9.6</t>
  </si>
  <si>
    <t>9.7</t>
  </si>
  <si>
    <t>9.8</t>
  </si>
  <si>
    <t>9.9</t>
  </si>
  <si>
    <t>9.10</t>
  </si>
  <si>
    <t>9.11</t>
  </si>
  <si>
    <t>9.12</t>
  </si>
  <si>
    <t>9.13</t>
  </si>
  <si>
    <t>9.14</t>
  </si>
  <si>
    <t>Materská škola Bernolákova ul.</t>
  </si>
  <si>
    <t>16.4</t>
  </si>
  <si>
    <t>Vybavenie pre občanov</t>
  </si>
  <si>
    <t>b.16.4.1</t>
  </si>
  <si>
    <t>c.16.4.1</t>
  </si>
  <si>
    <t>d.16.4.1</t>
  </si>
  <si>
    <t>e.16.4.1</t>
  </si>
  <si>
    <t>Program 16. Občianska vybavenosť</t>
  </si>
  <si>
    <t>km vybudovanej vodovodnej siete</t>
  </si>
  <si>
    <t>Počet žiakov v ZŠ za rok spolu</t>
  </si>
  <si>
    <t>Zabezpečiť rozvoj a údržbu infraštruktúry základného vzdelávania a zabezpečenie podmienok pre efektívnu vzdelávaciu činnosť v rámci povinnej školskej dochádzky v meste.</t>
  </si>
  <si>
    <t>Základná škola</t>
  </si>
  <si>
    <t>Počet tried v ZŠ</t>
  </si>
  <si>
    <t>Zabezpečiť rozvoj a údržbu infraštruktúry záujmového vzdelávania a zabezpečenie podmienok pre efektívnu záujmovú činnosť v meste.</t>
  </si>
  <si>
    <t>Školský klub detí</t>
  </si>
  <si>
    <t>Počet detí v ŠKD za rok</t>
  </si>
  <si>
    <t>Počet krúžkov v ŠKD</t>
  </si>
  <si>
    <t>Zabezpečiť kvalitné a dostupné stravovanie pre deti MŠ a ZŠ.</t>
  </si>
  <si>
    <t>Školská jedáleň</t>
  </si>
  <si>
    <t>Priemerný počet vydaných jedál za deň - ZŠ</t>
  </si>
  <si>
    <t>Podporovať komplexnú ponuku vzdelávacích zariadení v Námestove.</t>
  </si>
  <si>
    <t>Počet podporených subjektov / činností</t>
  </si>
  <si>
    <t>Energie vl.</t>
  </si>
  <si>
    <t>KZ 41 VP</t>
  </si>
  <si>
    <t>e.9.11.1</t>
  </si>
  <si>
    <t>e.9.11.2</t>
  </si>
  <si>
    <t>KZ 71, 72</t>
  </si>
  <si>
    <t>Počet prístupov na www stránku</t>
  </si>
  <si>
    <t>Zabezpečiť výrobu propagačných produktov.</t>
  </si>
  <si>
    <t>Počet vyrobených propagačných materiálov</t>
  </si>
  <si>
    <t xml:space="preserve">Zabezpečiť pravidelnú aktualizáciu www stránky a neustále opatrenia na zvyšovanie jej návštevnosti.    </t>
  </si>
  <si>
    <t>Počet uskutočnených aktualizácií</t>
  </si>
  <si>
    <t>Počet uskutočnených zápisov</t>
  </si>
  <si>
    <t>3.</t>
  </si>
  <si>
    <t>3. Interné služby</t>
  </si>
  <si>
    <t>Interné služby</t>
  </si>
  <si>
    <t>a.3.1.1</t>
  </si>
  <si>
    <t>a.3.1.2</t>
  </si>
  <si>
    <t>a.3.1.3</t>
  </si>
  <si>
    <t>a.3.1.4</t>
  </si>
  <si>
    <t>a.3.1.5</t>
  </si>
  <si>
    <t>a.3.1.6</t>
  </si>
  <si>
    <t>a.3.1.7</t>
  </si>
  <si>
    <t>a.3.1.8</t>
  </si>
  <si>
    <t>c.3.1.1</t>
  </si>
  <si>
    <t>d.3.1.1</t>
  </si>
  <si>
    <t>e.3.1.1</t>
  </si>
  <si>
    <t>Program 3. Interné služby</t>
  </si>
  <si>
    <t>Počet poistených objektov</t>
  </si>
  <si>
    <t>1. Bežné príjmy</t>
  </si>
  <si>
    <t>1.7</t>
  </si>
  <si>
    <t>1.8</t>
  </si>
  <si>
    <t>1.9</t>
  </si>
  <si>
    <t>1.10</t>
  </si>
  <si>
    <t>1.11</t>
  </si>
  <si>
    <t>1.12</t>
  </si>
  <si>
    <t>1.13</t>
  </si>
  <si>
    <t>1.14</t>
  </si>
  <si>
    <t>1.15</t>
  </si>
  <si>
    <t>1.19</t>
  </si>
  <si>
    <t>Z úverových subjektov</t>
  </si>
  <si>
    <t xml:space="preserve">MONITOROVACIA SPRÁVA PROGRAMOVÉHO ROZPOČTU </t>
  </si>
  <si>
    <t xml:space="preserve">ZA OBDOBIE </t>
  </si>
  <si>
    <t>Obsah:</t>
  </si>
  <si>
    <t>Finančná časť :</t>
  </si>
  <si>
    <t>I. Celková bilancia príjmov a výdavkov</t>
  </si>
  <si>
    <t>II. Príjmy rozpočtu - komentárová časť</t>
  </si>
  <si>
    <t>III. Tvorba a použitie fondov</t>
  </si>
  <si>
    <t>B) MONITOROVACIA SPRÁVA PROGRAMOVÉHO ROZPOČTU</t>
  </si>
  <si>
    <t>Programová časť:</t>
  </si>
  <si>
    <r>
      <t xml:space="preserve">Plnenie cieľov a ukazovateľov programového rozpočtu </t>
    </r>
    <r>
      <rPr>
        <sz val="10"/>
        <rFont val="Arial"/>
        <family val="2"/>
      </rPr>
      <t>– príjmová časť</t>
    </r>
  </si>
  <si>
    <t xml:space="preserve">Monitorovacia správa obsahuje najmä: </t>
  </si>
  <si>
    <t>porovnanie plánovaných a dosiahnutých výstupov a výsledkov, vrátane posúdenia prípadného nerovnomerného vecného plnenia vo vzťahu k vynaloženým výdavkom;</t>
  </si>
  <si>
    <t>komentár obsahujúci vysvetlenie neplnenia plánovaných výstupov alebo výsledkov;</t>
  </si>
  <si>
    <t>návrhy na operatívne riešenie zistených nedostatkov;</t>
  </si>
  <si>
    <t>Názov</t>
  </si>
  <si>
    <t xml:space="preserve">Komentár </t>
  </si>
  <si>
    <t>I. - XII.  plán</t>
  </si>
  <si>
    <t>% rozdiel</t>
  </si>
  <si>
    <t>Spolu</t>
  </si>
  <si>
    <t>Bežné príjmy</t>
  </si>
  <si>
    <t>Kapitálové príjmy</t>
  </si>
  <si>
    <t>Finančné operácie</t>
  </si>
  <si>
    <t>Pol.</t>
  </si>
  <si>
    <t>P.č.</t>
  </si>
  <si>
    <t>Úroveň</t>
  </si>
  <si>
    <t>KZ 41</t>
  </si>
  <si>
    <t>a</t>
  </si>
  <si>
    <t>Zdroj</t>
  </si>
  <si>
    <t>Vlastné príjmy obce a VÚC</t>
  </si>
  <si>
    <t>Podprogram</t>
  </si>
  <si>
    <t>a.5.4.6</t>
  </si>
  <si>
    <t>a.10.1.7</t>
  </si>
  <si>
    <t>a.10.1.8</t>
  </si>
  <si>
    <t>a.13.3.5</t>
  </si>
  <si>
    <t>a.13.3.6</t>
  </si>
  <si>
    <t>a.13.5.3</t>
  </si>
  <si>
    <t>a.13.5.4</t>
  </si>
  <si>
    <t>Zabezpečiť aktuálnu evidenciu obyvateľstva v meste.</t>
  </si>
  <si>
    <t>a.5.2.3</t>
  </si>
  <si>
    <t>a.5.2.5</t>
  </si>
  <si>
    <t>a.5.2.4</t>
  </si>
  <si>
    <t>a.5.4.8</t>
  </si>
  <si>
    <t>a.5.4.9</t>
  </si>
  <si>
    <t>a.5.4.10</t>
  </si>
  <si>
    <t>a.5.4.11</t>
  </si>
  <si>
    <t>a.5.4.12</t>
  </si>
  <si>
    <t>Zabezpečiť nulovú toleranciu vandalizmu a násilia.</t>
  </si>
  <si>
    <t>Celkový počet zásahov obecnej polície</t>
  </si>
  <si>
    <t>Pravidelné monitorovanie mesta za deň</t>
  </si>
  <si>
    <t>Zabezpečiť monitorovanie a ochrana objektov a verejných priestranstiev.</t>
  </si>
  <si>
    <t>Počet nainštalovaných kamier</t>
  </si>
  <si>
    <t>a.10.3.2</t>
  </si>
  <si>
    <t>a.10.3.3</t>
  </si>
  <si>
    <t>a.10.3.4</t>
  </si>
  <si>
    <t>b.10.3.1</t>
  </si>
  <si>
    <t>c.10.3.1</t>
  </si>
  <si>
    <t>d.10.3.1</t>
  </si>
  <si>
    <t>e.10.3.1</t>
  </si>
  <si>
    <t>a.12.2.3</t>
  </si>
  <si>
    <t>a.13.3.11</t>
  </si>
  <si>
    <t>a.15.1.5</t>
  </si>
  <si>
    <t>b.15.2.3</t>
  </si>
  <si>
    <t>b.15.2.4</t>
  </si>
  <si>
    <t>b.15.2.5</t>
  </si>
  <si>
    <t>b.15.2.6</t>
  </si>
  <si>
    <t>b.15.2.7</t>
  </si>
  <si>
    <t>b.15.2.8</t>
  </si>
  <si>
    <t>a.15.3.2</t>
  </si>
  <si>
    <t>a.15.3.3</t>
  </si>
  <si>
    <t>a.15.3.4</t>
  </si>
  <si>
    <t>Počet riešených subjektov</t>
  </si>
  <si>
    <t>Program 5. Bezpečnosť</t>
  </si>
  <si>
    <t>5.</t>
  </si>
  <si>
    <t>5. Bezpečnosť</t>
  </si>
  <si>
    <t>5.1</t>
  </si>
  <si>
    <t>Ochrana pred požiarmi</t>
  </si>
  <si>
    <t>a.5.1.1</t>
  </si>
  <si>
    <t>a.5.1.2</t>
  </si>
  <si>
    <t>a.5.1.3</t>
  </si>
  <si>
    <t>a.5.1.4</t>
  </si>
  <si>
    <t>a.5.1.5</t>
  </si>
  <si>
    <t>Prípravná a projektová dokumentácia</t>
  </si>
  <si>
    <t>b.5.1.1</t>
  </si>
  <si>
    <t>c.5.1.1</t>
  </si>
  <si>
    <t>d.5.1.1</t>
  </si>
  <si>
    <t>e.5.1.1</t>
  </si>
  <si>
    <t>5.2</t>
  </si>
  <si>
    <t>a.5.2.1</t>
  </si>
  <si>
    <t>a.5.2.2</t>
  </si>
  <si>
    <t>b.5.2.1</t>
  </si>
  <si>
    <t>c.5.2.1</t>
  </si>
  <si>
    <t>d.5.2.1</t>
  </si>
  <si>
    <t>e.5.2.1</t>
  </si>
  <si>
    <t>5.3</t>
  </si>
  <si>
    <t>a.5.3.1</t>
  </si>
  <si>
    <t>b.5.3.1</t>
  </si>
  <si>
    <t>c.5.3.1</t>
  </si>
  <si>
    <t>d.5.3.1</t>
  </si>
  <si>
    <t>e.5.3.1</t>
  </si>
  <si>
    <t>5.4</t>
  </si>
  <si>
    <t>Verejné osvetlenie</t>
  </si>
  <si>
    <t>a.5.4.1</t>
  </si>
  <si>
    <t>a.5.4.2</t>
  </si>
  <si>
    <t>a.5.4.3</t>
  </si>
  <si>
    <t>Rutinná a štandardná údržba</t>
  </si>
  <si>
    <t>a.5.4.4</t>
  </si>
  <si>
    <t>a.5.4.5</t>
  </si>
  <si>
    <t>Školský úrad</t>
  </si>
  <si>
    <t>Zabezpečiť efektívne plnenie preneseného výkonu štátnej správy v oblasti školstva.</t>
  </si>
  <si>
    <t>Spoločný stavebný úrad</t>
  </si>
  <si>
    <t>5.5</t>
  </si>
  <si>
    <t>Miestny rozhlas a káblová televízia</t>
  </si>
  <si>
    <t>a.5.5.1</t>
  </si>
  <si>
    <t>a.5.5.2</t>
  </si>
  <si>
    <t>a.5.5.3</t>
  </si>
  <si>
    <t>V oblasti merateľných indikátorov nie je potrebné ukladať opatrenia, nakoľko neboli čerpané výdavky. Plnenie bolo výsledkom výdavkov podprogramu 12.1..</t>
  </si>
  <si>
    <t>Transfer pre TS - dopravné značenie a údržba MK</t>
  </si>
  <si>
    <t>Nákup drobnej techniky TS</t>
  </si>
  <si>
    <t>a.11.2.3</t>
  </si>
  <si>
    <t>a.11.2.4</t>
  </si>
  <si>
    <t>a.11.2.5</t>
  </si>
  <si>
    <t>a.11.2.6</t>
  </si>
  <si>
    <t>a.11.2.7</t>
  </si>
  <si>
    <t>a.11.2.8</t>
  </si>
  <si>
    <t>a.11.2.9</t>
  </si>
  <si>
    <t>a.11.3.3</t>
  </si>
  <si>
    <t>Chodníky sídlisko Brehy</t>
  </si>
  <si>
    <t>a.11.3.4</t>
  </si>
  <si>
    <t>a.11.4.1</t>
  </si>
  <si>
    <t>Projekt parkovisko nábrežie oproti SAD</t>
  </si>
  <si>
    <t>a.11.4.2</t>
  </si>
  <si>
    <t>a.11.4.3</t>
  </si>
  <si>
    <t>Nákup parkovacích automatov</t>
  </si>
  <si>
    <t>a.11.5.1</t>
  </si>
  <si>
    <t>a.11.5.2</t>
  </si>
  <si>
    <t>a.11.5.3</t>
  </si>
  <si>
    <t>a.11.5.4</t>
  </si>
  <si>
    <t>a.11.5.5</t>
  </si>
  <si>
    <t>a.11.5.6</t>
  </si>
  <si>
    <t>b.11.4.1</t>
  </si>
  <si>
    <t>b.11.4.2</t>
  </si>
  <si>
    <t>c.11.4.1</t>
  </si>
  <si>
    <t>c.11.4.2</t>
  </si>
  <si>
    <t>d.11.4.1</t>
  </si>
  <si>
    <t>d.11.4.2</t>
  </si>
  <si>
    <t>e.11.4.1</t>
  </si>
  <si>
    <t>e.11.4.2</t>
  </si>
  <si>
    <t>11.5</t>
  </si>
  <si>
    <t>Špeciálny stavebný úrad pre MK</t>
  </si>
  <si>
    <t>Zabezpečiť efektívne plnenie výkonu miestnej správy v oblasti miestnych komunikácií.</t>
  </si>
  <si>
    <t>km spravovaných miestnych komunikácií</t>
  </si>
  <si>
    <t>Transfery rozpočtovej organizácii</t>
  </si>
  <si>
    <t>Spravovanie technickej dokumentácie - nábrežie</t>
  </si>
  <si>
    <t>Zabezpečiť pravidelnú a efektívnu starostlivosť o verejnú zeleň, rozvoja a zveľaďovanie oddychových zón mesta, výsadba a starostlivosť o estetickú a izolačnú zeleň mesta.</t>
  </si>
  <si>
    <t>Zabezpečiť letnú a zimnú údržbu komunikácií v meste</t>
  </si>
  <si>
    <t>Dom seniorov</t>
  </si>
  <si>
    <t>13.6</t>
  </si>
  <si>
    <t>13.7</t>
  </si>
  <si>
    <t>Spojená škola internátna</t>
  </si>
  <si>
    <t>Všeobecná lekárska zdravotná starostlivosť</t>
  </si>
  <si>
    <t>a.13.2.4</t>
  </si>
  <si>
    <t>a.13.2.5</t>
  </si>
  <si>
    <t>a.13.2.6</t>
  </si>
  <si>
    <t>a.13.2.7</t>
  </si>
  <si>
    <t>a.13.2.8</t>
  </si>
  <si>
    <t>a.13.2.9</t>
  </si>
  <si>
    <t>a.13.3.7</t>
  </si>
  <si>
    <t>a.13.3.8</t>
  </si>
  <si>
    <t>a.13.3.9</t>
  </si>
  <si>
    <t>a.13.3.10</t>
  </si>
  <si>
    <t>MŠ účebné pomôcky</t>
  </si>
  <si>
    <t>Pochovávanie na trovy obce</t>
  </si>
  <si>
    <t>642026</t>
  </si>
  <si>
    <t>SŠI - motivačný a učebné pomôcky</t>
  </si>
  <si>
    <t>Sociálne návratné pôžičky</t>
  </si>
  <si>
    <t>b.9.11.1</t>
  </si>
  <si>
    <t>b.9.11.2</t>
  </si>
  <si>
    <t>a.9.11.9</t>
  </si>
  <si>
    <t>náhrada PN (10 dní)</t>
  </si>
  <si>
    <t>a.9.11.10</t>
  </si>
  <si>
    <t>nájom</t>
  </si>
  <si>
    <t>nahrada dočasnej PN</t>
  </si>
  <si>
    <t>a.1.1.3</t>
  </si>
  <si>
    <t>a.1.1.4</t>
  </si>
  <si>
    <t>a.1.1.5</t>
  </si>
  <si>
    <t>Daňové príjmy za špecifické služby</t>
  </si>
  <si>
    <t>a.1.2.1</t>
  </si>
  <si>
    <t>a.1.2.2</t>
  </si>
  <si>
    <t>a.1.2.3</t>
  </si>
  <si>
    <t>a.1.2.4</t>
  </si>
  <si>
    <t>Príjmy z podnikania</t>
  </si>
  <si>
    <t>a.1.3.1</t>
  </si>
  <si>
    <t>Príjmy z vlastníctva</t>
  </si>
  <si>
    <t>a.1.4.1</t>
  </si>
  <si>
    <t>a.1.4.2</t>
  </si>
  <si>
    <t>Výdavky mesta</t>
  </si>
  <si>
    <t>Príjmy mesta</t>
  </si>
  <si>
    <t>plánovaný počet zasadnutí mestského zastupiteľstva za rok spolu</t>
  </si>
  <si>
    <t>Zabezpečiť ochranu životného prostredia v katastrálnom území mesta.</t>
  </si>
  <si>
    <t xml:space="preserve">Z celkového hľadiska možno hodnotiť hospodárenie za vyhovujúce. V rámci bežných výdavkov je potrebné ukladať opatrenia hlavne v oblasti šetrenia spotreby energií, služieb a materiálových výdavkov. </t>
  </si>
  <si>
    <t>Základná umelecká škola v Námestove</t>
  </si>
  <si>
    <t>Súkromná základná umelecká škola</t>
  </si>
  <si>
    <t>Centrum voľného času „Maják“</t>
  </si>
  <si>
    <t>Iné výdavky v rámci vzdelávania</t>
  </si>
  <si>
    <t>Dotácia na výchovu a vzdelávanie MŠ posledný ročník</t>
  </si>
  <si>
    <t>Úroky z úveru MŠ Bernolákova</t>
  </si>
  <si>
    <t>10. Šport</t>
  </si>
  <si>
    <t>10.1</t>
  </si>
  <si>
    <t>Telocvične, športové areály</t>
  </si>
  <si>
    <t>a.10.1.1</t>
  </si>
  <si>
    <t>a.10.1.2</t>
  </si>
  <si>
    <t>a.10.1.3</t>
  </si>
  <si>
    <t>a.10.1.4</t>
  </si>
  <si>
    <t>a.10.1.5</t>
  </si>
  <si>
    <t>a.10.1.6</t>
  </si>
  <si>
    <t>b.10.1.1</t>
  </si>
  <si>
    <t>c.10.1.1</t>
  </si>
  <si>
    <t>d.10.1.1</t>
  </si>
  <si>
    <t>e.10.1.1</t>
  </si>
  <si>
    <t>10.2</t>
  </si>
  <si>
    <t>a.10.2.1</t>
  </si>
  <si>
    <t>10.3</t>
  </si>
  <si>
    <t>Realizácia nových stavieb</t>
  </si>
  <si>
    <t>Ostatné športové ihriská a športová činnosť</t>
  </si>
  <si>
    <t>Zabezpečiť trvalé skvalitňovanie vyváženej ponuky výkonnostného a rekreačného športu pre dospelých.</t>
  </si>
  <si>
    <t>počet udržiavaných športových ihrísk</t>
  </si>
  <si>
    <t>počet rekonštruovaných športových ihrísk</t>
  </si>
  <si>
    <t>Podporiť športové aktivity v obci.</t>
  </si>
  <si>
    <t>počet obyvateľov s členstvom v športových kluboch</t>
  </si>
  <si>
    <t>priemerný počet návštevníkov športových podujatí</t>
  </si>
  <si>
    <t>počet zorganizovaných športových podujatí</t>
  </si>
  <si>
    <t>Zabezpečiť trvalé skvalitňovanie vyváženej ponuky výkonnostného a rekreačného športu pre deti a mládež.</t>
  </si>
  <si>
    <t>počet užívateľov športových ihrísk</t>
  </si>
  <si>
    <t>Program 10 Šport</t>
  </si>
  <si>
    <t>Program 11. Komunikácie</t>
  </si>
  <si>
    <t>11.</t>
  </si>
  <si>
    <t>11. Komunikácie</t>
  </si>
  <si>
    <t>11.1</t>
  </si>
  <si>
    <t>Oprava a údržba miestnych komunikácií</t>
  </si>
  <si>
    <t>a.11.1.1</t>
  </si>
  <si>
    <t>a.11.1.2</t>
  </si>
  <si>
    <t>b.11.1.1</t>
  </si>
  <si>
    <t>c.11.1.1</t>
  </si>
  <si>
    <t>d.11.1.1</t>
  </si>
  <si>
    <t>e.11.1.1</t>
  </si>
  <si>
    <t>11.2</t>
  </si>
  <si>
    <t>Výstavba a rekonštrukcia miestnych komunikácií</t>
  </si>
  <si>
    <t>a.11.2.1</t>
  </si>
  <si>
    <t>a.11.2.2</t>
  </si>
  <si>
    <t>d.11.2.1</t>
  </si>
  <si>
    <t>e.11.2.1</t>
  </si>
  <si>
    <t>Materská škola Námestovo Komenského ul.</t>
  </si>
  <si>
    <t>Základná škola Námestovo – Brehy</t>
  </si>
  <si>
    <t>Školský klub detí ZŠ Námestovo - Brehy</t>
  </si>
  <si>
    <t>Školská jedáleň ZŠ Námestovo - Brehy</t>
  </si>
  <si>
    <t>Materská škola Námestovo Brehy</t>
  </si>
  <si>
    <t>Základná škola J. A. Komenského 495/33</t>
  </si>
  <si>
    <t>Školský klub detí ZŠ Komenského</t>
  </si>
  <si>
    <t>Školská jedáleň ZŠ Komenského</t>
  </si>
  <si>
    <t>Cirkevná základná škola sv. Gorazda v Námestove</t>
  </si>
  <si>
    <t>KZ 51,52</t>
  </si>
  <si>
    <t>Denný stacionár Bl.Zdenky Schelingovej v Námestove</t>
  </si>
  <si>
    <t>a.13.6.2</t>
  </si>
  <si>
    <t>Nemocenské dávky do 10 dni</t>
  </si>
  <si>
    <t>e.3.6.1</t>
  </si>
  <si>
    <t xml:space="preserve">Komentár k podprogramu </t>
  </si>
  <si>
    <t>1. Plánovanie,manažment, kontrola</t>
  </si>
  <si>
    <t>1.1.</t>
  </si>
  <si>
    <t>Cestovné náhrady</t>
  </si>
  <si>
    <t> Spolu</t>
  </si>
  <si>
    <t>1.2</t>
  </si>
  <si>
    <t>Členstvo v združeniach miest a obcí</t>
  </si>
  <si>
    <t>1.3</t>
  </si>
  <si>
    <t>Odchodné, nemocenské</t>
  </si>
  <si>
    <t>a.9.4.4</t>
  </si>
  <si>
    <t>a.9.4.5</t>
  </si>
  <si>
    <t>a.9.7.9</t>
  </si>
  <si>
    <t>Zabezpečiť plnú funkčnosť výpočtovej techniky prostredníctvom pravidelnej údržby a modernizácie.</t>
  </si>
  <si>
    <t>Počet servisných zásahov</t>
  </si>
  <si>
    <t>Zabezpečiť bezporuchové fungovanie kotolne.</t>
  </si>
  <si>
    <t xml:space="preserve">Zabezpečiť starostlivosť o vozový park obecného úradu formou pravidelných kontrol a údržby. </t>
  </si>
  <si>
    <t>4.</t>
  </si>
  <si>
    <t>Program 4 Služby obyvateľom</t>
  </si>
  <si>
    <t>4. Služby obyvateľom</t>
  </si>
  <si>
    <t>4.1</t>
  </si>
  <si>
    <t>Matrika</t>
  </si>
  <si>
    <t>Obecný rozpočet</t>
  </si>
  <si>
    <t>a.4.1.1</t>
  </si>
  <si>
    <t>b.4.1.1</t>
  </si>
  <si>
    <t>b.4.1.2</t>
  </si>
  <si>
    <t>b.4.1.3</t>
  </si>
  <si>
    <t>4.2</t>
  </si>
  <si>
    <t>a.4.2.1</t>
  </si>
  <si>
    <t>b.4.2.1</t>
  </si>
  <si>
    <t>Mzdy</t>
  </si>
  <si>
    <t>b.4.2.2</t>
  </si>
  <si>
    <t>b.4.2.3</t>
  </si>
  <si>
    <t>b.9.6.1</t>
  </si>
  <si>
    <t>c.9.6.1</t>
  </si>
  <si>
    <t>d.9.6.1</t>
  </si>
  <si>
    <t>a.9.7.1</t>
  </si>
  <si>
    <t>a.9.7.2</t>
  </si>
  <si>
    <t>a.9.7.3</t>
  </si>
  <si>
    <t>a.9.7.4</t>
  </si>
  <si>
    <t>a.9.7.5</t>
  </si>
  <si>
    <t>a.9.7.6</t>
  </si>
  <si>
    <t>a.9.7.7</t>
  </si>
  <si>
    <t>Úroky z úveru ZŠ Komenského</t>
  </si>
  <si>
    <t>a.9.7.8</t>
  </si>
  <si>
    <t>b.9.7.1</t>
  </si>
  <si>
    <t>b.9.7.2</t>
  </si>
  <si>
    <t>b.9.7.3</t>
  </si>
  <si>
    <t>b.9.7.4</t>
  </si>
  <si>
    <t>b.9.7.5</t>
  </si>
  <si>
    <t>b.9.7.6</t>
  </si>
  <si>
    <t>b.9.7.7</t>
  </si>
  <si>
    <t>b.9.7.8</t>
  </si>
  <si>
    <t>b.9.7.9</t>
  </si>
  <si>
    <t>b.9.7.10</t>
  </si>
  <si>
    <t>b.9.7.11</t>
  </si>
  <si>
    <t>c.9.7.1</t>
  </si>
  <si>
    <t>d.9.7.1</t>
  </si>
  <si>
    <t>a.9.8.1</t>
  </si>
  <si>
    <t>a.9.8.2</t>
  </si>
  <si>
    <t>a.9.8.3</t>
  </si>
  <si>
    <t>a.9.8.4</t>
  </si>
  <si>
    <t>a.9.8.5</t>
  </si>
  <si>
    <t>a.9.8.6</t>
  </si>
  <si>
    <t>a.9.8.7</t>
  </si>
  <si>
    <t>a.9.8.8</t>
  </si>
  <si>
    <t>a.9.8.9</t>
  </si>
  <si>
    <t>b.9.8.1</t>
  </si>
  <si>
    <t>c.9.8.1</t>
  </si>
  <si>
    <t>d.9.8.1</t>
  </si>
  <si>
    <t>a.9.9.1</t>
  </si>
  <si>
    <t>a.9.9.2</t>
  </si>
  <si>
    <t>a.9.9.3</t>
  </si>
  <si>
    <t>a.9.9.4</t>
  </si>
  <si>
    <t>Priemerný počet žiakov v krúžku</t>
  </si>
  <si>
    <t xml:space="preserve">V oblasti merateľných indikátorov nie je potrebné ukladať opatrenia, nakoľko neboli čerpané výdavky. </t>
  </si>
  <si>
    <t xml:space="preserve">V rámci podprogramu neboli plnené hodnoty indiátorov. </t>
  </si>
  <si>
    <t>Ihrisko s umelou trávou pri Saleziánoch</t>
  </si>
  <si>
    <t>633</t>
  </si>
  <si>
    <t>c.1.14.2</t>
  </si>
  <si>
    <t>c.1.14.3</t>
  </si>
  <si>
    <t>§52a-ÚPSVaR /MŠ100/85%</t>
  </si>
  <si>
    <t>Za verejnoprospešné práce</t>
  </si>
  <si>
    <t>b.1.12.2</t>
  </si>
  <si>
    <t>11T1</t>
  </si>
  <si>
    <t>1161</t>
  </si>
  <si>
    <t>11S1</t>
  </si>
  <si>
    <t>§52a-ÚPSVaR /MŠ100/15%</t>
  </si>
  <si>
    <t>Dot.život.,vod.správa</t>
  </si>
  <si>
    <t>Dot.-Nocľaháreň</t>
  </si>
  <si>
    <t>Dot.Or.Jasenica - Stav.úrad</t>
  </si>
  <si>
    <t>Dot.Vavrečka - Stav.úrad</t>
  </si>
  <si>
    <t>Dotacia na cestnú dopravu</t>
  </si>
  <si>
    <t>Dot.na vých.a vzdelávanie</t>
  </si>
  <si>
    <t>Dot.na SZP/soc.znevýhodnené prostredie/</t>
  </si>
  <si>
    <t>Dotácia cestovné</t>
  </si>
  <si>
    <t>SÚ Námestovo FA</t>
  </si>
  <si>
    <t>SÚ Or.Jasenica FA</t>
  </si>
  <si>
    <t>SÚ Vavrečka FA</t>
  </si>
  <si>
    <t>11T2</t>
  </si>
  <si>
    <t>11S2</t>
  </si>
  <si>
    <t>Domov pre seniorov</t>
  </si>
  <si>
    <t>Dot.ZŠ Brehy-EU ŠR</t>
  </si>
  <si>
    <t>Dot.na rekonštr.ver.osvetlenia</t>
  </si>
  <si>
    <t xml:space="preserve">Dotácia územnoplán.dok.           </t>
  </si>
  <si>
    <t>Splatka poziciek FO</t>
  </si>
  <si>
    <t>Vlastné príjmy školstvo</t>
  </si>
  <si>
    <t>b.4.3.4</t>
  </si>
  <si>
    <t>4.4</t>
  </si>
  <si>
    <t>Cintorín a dom smútku</t>
  </si>
  <si>
    <t>Názov / Zdroj</t>
  </si>
  <si>
    <t>Realizácia stavieb a ich technického zhodnotenia</t>
  </si>
  <si>
    <t>b.4.4.1</t>
  </si>
  <si>
    <t>b.4.4.2</t>
  </si>
  <si>
    <t>4.5</t>
  </si>
  <si>
    <t>Organizácia občianskych obradov</t>
  </si>
  <si>
    <t>a.4.5.1</t>
  </si>
  <si>
    <t>a.4.5.2</t>
  </si>
  <si>
    <t>4.6</t>
  </si>
  <si>
    <t>Iné služby</t>
  </si>
  <si>
    <t>a.4.6.2</t>
  </si>
  <si>
    <t>Prenesený výkon životné prostredie</t>
  </si>
  <si>
    <t>Zabezpečiť výkon  matričnej činnosti pre občanov obce.</t>
  </si>
  <si>
    <t>Priemerný počet zápisov do matričnej knihy za rok spolu</t>
  </si>
  <si>
    <t>Podiel klientov spokojných s matričnou činnosťou zo všetkých v %</t>
  </si>
  <si>
    <t>Počet vykonaných úkonov osvedčovania listín za rok spolu</t>
  </si>
  <si>
    <t>Počet spravovaných subjektov</t>
  </si>
  <si>
    <t>Zabezpečiť efektívne plnenie preneseného výkonu štátnej správy v oblasti výstavby.</t>
  </si>
  <si>
    <t xml:space="preserve">Výdavky v rámci podprogramu neboli čeprané. </t>
  </si>
  <si>
    <t xml:space="preserve">Výdavky boli čerpané vo výške  52 %. Opatrenia nie je potrebné ukladať. </t>
  </si>
  <si>
    <t>09.5.0.2.</t>
  </si>
  <si>
    <t>d.9.13.2</t>
  </si>
  <si>
    <t>KZ 11H</t>
  </si>
  <si>
    <t>Nájomné školstvo</t>
  </si>
  <si>
    <t>MsP  za psa z útulku</t>
  </si>
  <si>
    <t>Granty /napr. Boni Fructi/</t>
  </si>
  <si>
    <t>Dot. na asistenta učiteľa</t>
  </si>
  <si>
    <t>CVČ-transf.od subj.VS</t>
  </si>
  <si>
    <t>Dot. 5% na platy v školstve</t>
  </si>
  <si>
    <t>Dom sen, dot.BV</t>
  </si>
  <si>
    <t>Dom seniorov dot.-BV</t>
  </si>
  <si>
    <t>Dot. na cestnú infraštruktúru</t>
  </si>
  <si>
    <t>b.3.1.2</t>
  </si>
  <si>
    <t>b.3.1.3</t>
  </si>
  <si>
    <t>Dotácia Útulok-doúčtovanie</t>
  </si>
  <si>
    <t>Dotácia Denný stacionár - vrátená</t>
  </si>
  <si>
    <t>Zost.prostr. z r. 2012-ZŠ</t>
  </si>
  <si>
    <t>Primátor stravovanie</t>
  </si>
  <si>
    <t>01.7.0.</t>
  </si>
  <si>
    <t>Splátka úveru-Dom seniorov</t>
  </si>
  <si>
    <t>Prísp.TS na kamer.systém</t>
  </si>
  <si>
    <t>a.5.4.13</t>
  </si>
  <si>
    <t>Karanténna stanica pre psov</t>
  </si>
  <si>
    <t>03.2.0.</t>
  </si>
  <si>
    <t>Zberný dvor-neoprávnené</t>
  </si>
  <si>
    <t xml:space="preserve">Zberný dvor </t>
  </si>
  <si>
    <t>Prísp.TS-separovaný zber</t>
  </si>
  <si>
    <t>Prísp.TS - kamer.systém pre Zberný dvor</t>
  </si>
  <si>
    <t>05.6.0.</t>
  </si>
  <si>
    <t>06.1.0.</t>
  </si>
  <si>
    <t>Údržba ihris.pri Salezianoch</t>
  </si>
  <si>
    <t>06.2.0</t>
  </si>
  <si>
    <t>VO Brehy</t>
  </si>
  <si>
    <t>06.6.0.</t>
  </si>
  <si>
    <t>08.1.0.</t>
  </si>
  <si>
    <t>08.2.0.9.</t>
  </si>
  <si>
    <t>08.3.0.</t>
  </si>
  <si>
    <t>08.4.0.</t>
  </si>
  <si>
    <t>Cintorín - rekon.plota</t>
  </si>
  <si>
    <t>BP-Útulok-oprava a údržba</t>
  </si>
  <si>
    <t>Opatrovateľky</t>
  </si>
  <si>
    <t>Vrátená dot.-Denný stacionár</t>
  </si>
  <si>
    <t xml:space="preserve">Výdavky na evidenciu neboli čerpané. </t>
  </si>
  <si>
    <t xml:space="preserve">Plnánovaný transfer bol čerpaný na 50 %. Opatrenia nie je potrebné ukladať. </t>
  </si>
  <si>
    <t>počet dní prevádzky verejných WC</t>
  </si>
  <si>
    <t>Počet klientov za rok</t>
  </si>
  <si>
    <t>Zabezpečiť výstavbu a dovybavenie mesta ostatnou infraštruktúrou, ako aj objektmi poskytujúcimi ostatné verejné služby.</t>
  </si>
  <si>
    <t>Doplnok územného plánu</t>
  </si>
  <si>
    <t>a.1.2.5</t>
  </si>
  <si>
    <t>a.1.2.6</t>
  </si>
  <si>
    <t>a.1.2.7</t>
  </si>
  <si>
    <t>a.1.2.8</t>
  </si>
  <si>
    <t>a.1.2.9</t>
  </si>
  <si>
    <t>b.1.13.3</t>
  </si>
  <si>
    <t>b.1.13.4</t>
  </si>
  <si>
    <t>b.1.13.5</t>
  </si>
  <si>
    <t>b.1.13.6</t>
  </si>
  <si>
    <t>b.1.13.7</t>
  </si>
  <si>
    <t>b.1.13.8</t>
  </si>
  <si>
    <t>b.1.13.9</t>
  </si>
  <si>
    <t>b.1.13.10</t>
  </si>
  <si>
    <t>b.1.13.11</t>
  </si>
  <si>
    <t>b.1.13.12</t>
  </si>
  <si>
    <t>b.1.13.13</t>
  </si>
  <si>
    <t>b.1.13.14</t>
  </si>
  <si>
    <t>b.1.13.15</t>
  </si>
  <si>
    <t>b.1.13.16</t>
  </si>
  <si>
    <t>b.1.13.17</t>
  </si>
  <si>
    <t>b.2.2.4</t>
  </si>
  <si>
    <t>c.2.3.4</t>
  </si>
  <si>
    <t>Schválený rozpočet I. - XII.</t>
  </si>
  <si>
    <t xml:space="preserve">Skutočnosť I. - XII. </t>
  </si>
  <si>
    <t>počet nových vybudovaných objektov občianskej vybavenosti</t>
  </si>
  <si>
    <t>počet nových užívateľov objektov občianskej vybavenosti</t>
  </si>
  <si>
    <t>Bilancia</t>
  </si>
  <si>
    <t>Príjmy</t>
  </si>
  <si>
    <t>+</t>
  </si>
  <si>
    <t>Výdavky</t>
  </si>
  <si>
    <t>-</t>
  </si>
  <si>
    <t>11.3</t>
  </si>
  <si>
    <t>Výstavba a rekonštrukcia chodníkov</t>
  </si>
  <si>
    <t>a.11.3.1</t>
  </si>
  <si>
    <t>a.11.3.2</t>
  </si>
  <si>
    <t>b.11.3.1</t>
  </si>
  <si>
    <t>b.11.3.2</t>
  </si>
  <si>
    <t>c.11.3.1</t>
  </si>
  <si>
    <t>c.11.3.2</t>
  </si>
  <si>
    <t>d.11.3.1</t>
  </si>
  <si>
    <t>d.11.3.2</t>
  </si>
  <si>
    <t>e.11.3.1</t>
  </si>
  <si>
    <t>e.11.3.2</t>
  </si>
  <si>
    <t>11.4</t>
  </si>
  <si>
    <t>Rekonštrukcia a výstavba parkovacích plôch</t>
  </si>
  <si>
    <t>frekvencia čistenia  komunikácií</t>
  </si>
  <si>
    <t>predpokladaná dĺžka udržiavaných komunikácií v km za rok spolu</t>
  </si>
  <si>
    <t>km vyspravených komunikácií</t>
  </si>
  <si>
    <t>Zabezpečiť výstavbu a rekonštrukciu miestnych komunikácií.</t>
  </si>
  <si>
    <t>km novovybudovaných miestnych komunikácií</t>
  </si>
  <si>
    <t>km zrekonštruovaných miestnych komunikácií</t>
  </si>
  <si>
    <t>Zabezpečiť výstavbu a rekonštrukciu chodníkov.</t>
  </si>
  <si>
    <t>km zrekonštruovaných chodníkov</t>
  </si>
  <si>
    <t>km novovybudovaných chodníkov</t>
  </si>
  <si>
    <t>Výstavba a rekonštrukcia parkovacích plôch</t>
  </si>
  <si>
    <t>km zrekonštruovaných a novovybudovaných parkovacích miest</t>
  </si>
  <si>
    <t>12.</t>
  </si>
  <si>
    <t>12. Prostredie pre život</t>
  </si>
  <si>
    <t>12.1</t>
  </si>
  <si>
    <t>Správa a údržba zelene</t>
  </si>
  <si>
    <t>b.12.1.1</t>
  </si>
  <si>
    <t>c.12.1.1</t>
  </si>
  <si>
    <t>d.12.1.1</t>
  </si>
  <si>
    <t>a.1.3.4</t>
  </si>
  <si>
    <t>a.1.3.5</t>
  </si>
  <si>
    <t xml:space="preserve">Nemocenské dávky </t>
  </si>
  <si>
    <t>Evidencia obyvateľstva</t>
  </si>
  <si>
    <t>a.4.5.3</t>
  </si>
  <si>
    <t>b.4.5.1</t>
  </si>
  <si>
    <t>c.4.5.1</t>
  </si>
  <si>
    <t>d.4.5.1</t>
  </si>
  <si>
    <t>e.4.5.1</t>
  </si>
  <si>
    <t>a.4.6.1</t>
  </si>
  <si>
    <t>4.7</t>
  </si>
  <si>
    <t>b.4.7.1</t>
  </si>
  <si>
    <t>c.4.7.1</t>
  </si>
  <si>
    <t>d.4.7.1</t>
  </si>
  <si>
    <t>e.4.7.1</t>
  </si>
  <si>
    <t>a.5.4.7</t>
  </si>
  <si>
    <t>Nemocenské dávky</t>
  </si>
  <si>
    <t>Chránené dielne - MsP</t>
  </si>
  <si>
    <t>a.6.2.12</t>
  </si>
  <si>
    <t>a.7.1.6</t>
  </si>
  <si>
    <t>a.11.2.10</t>
  </si>
  <si>
    <t>12.3</t>
  </si>
  <si>
    <t>Cestvoný ruch</t>
  </si>
  <si>
    <t>Cestovný ruch</t>
  </si>
  <si>
    <t>a.12.3.1</t>
  </si>
  <si>
    <t>Podpora cestov.ruchu</t>
  </si>
  <si>
    <t>e.12.1.1</t>
  </si>
  <si>
    <t>12.2</t>
  </si>
  <si>
    <t>Oddychové zóny</t>
  </si>
  <si>
    <t>a.12.2.1</t>
  </si>
  <si>
    <t xml:space="preserve">V prípade plnenia indikátorov podprogramu nie je potrebné ukladať žiadne opatrenia. Plánované ukazovatele neboli nastavené. </t>
  </si>
  <si>
    <t xml:space="preserve">V prípade plnenia indikátorov podprogramu nie je potrebné ukladať žiadne opatrenia. V podprograme bol plnený jedine indikátor počtu udržiavaných objektov. </t>
  </si>
  <si>
    <t>Daň za užívanie verejného priestranstva</t>
  </si>
  <si>
    <t>Daň za komunálne odpady a drobné stavebné odpady</t>
  </si>
  <si>
    <t>Daň za nevýherné hracie prístroje</t>
  </si>
  <si>
    <t>Daň za predajné automaty</t>
  </si>
  <si>
    <t>Daň za vjazd a zotr. vozidiel v hist. časti mesta</t>
  </si>
  <si>
    <t>Za uloženie odpadu (platia TS)</t>
  </si>
  <si>
    <t>Ostatné miestne dane</t>
  </si>
  <si>
    <t>Z prenajatých pozemkov</t>
  </si>
  <si>
    <t>Z prenajatých budov, priestorov a objektov</t>
  </si>
  <si>
    <t>Príjmy z prenájmu DK</t>
  </si>
  <si>
    <t>Za jasle, materské školy a školské družiny</t>
  </si>
  <si>
    <t>Príjem - ZBERNÝ DVOR</t>
  </si>
  <si>
    <t>Za znečisťovanie ovzdušia</t>
  </si>
  <si>
    <t>Úroky z domácich pôžičiek a vkladov</t>
  </si>
  <si>
    <t>Z výťažkov z lotérií a iných podobných hier</t>
  </si>
  <si>
    <t>Z dobropisov</t>
  </si>
  <si>
    <t>Vratky</t>
  </si>
  <si>
    <t>Z náhrad poistného</t>
  </si>
  <si>
    <t>Vratky-nedobytné pohľadávky</t>
  </si>
  <si>
    <t>Za územ.plán</t>
  </si>
  <si>
    <t xml:space="preserve">BP iné vrátené poplatky </t>
  </si>
  <si>
    <t>b.1.13.24</t>
  </si>
  <si>
    <t>b.1.13.25</t>
  </si>
  <si>
    <t>b.1.13.26</t>
  </si>
  <si>
    <t>b.1.13.27</t>
  </si>
  <si>
    <t>b.1.13.28</t>
  </si>
  <si>
    <t>Dotácie na školstvo</t>
  </si>
  <si>
    <t>Grant zo ŠR matrika</t>
  </si>
  <si>
    <t>Evidencia obyvateľov</t>
  </si>
  <si>
    <t>Transfer na aktivačnú činnosť</t>
  </si>
  <si>
    <t>Transfer starosltlivosť o životné prostredie</t>
  </si>
  <si>
    <t>Transfer - osobitný príjemca RP</t>
  </si>
  <si>
    <t>Transfer pre školský úrad</t>
  </si>
  <si>
    <t>Transfer - špeciálny stavebný úrad - MK</t>
  </si>
  <si>
    <t>Dotácia na učebné pomôcky</t>
  </si>
  <si>
    <t>Dotácia pre deti v hmotnej núdzi - stravné</t>
  </si>
  <si>
    <t>Transfer na ŠFRB</t>
  </si>
  <si>
    <t>Dotácia na vzdelávacie poukazy</t>
  </si>
  <si>
    <t>Dotácia na sociálne služby</t>
  </si>
  <si>
    <t>Transfery UPSVaR</t>
  </si>
  <si>
    <t>Dot. MsÚ</t>
  </si>
  <si>
    <t>Dotácia odchodné</t>
  </si>
  <si>
    <t>Dotacie</t>
  </si>
  <si>
    <t>b.1.13.29</t>
  </si>
  <si>
    <t>Dot.-Denný stacionár</t>
  </si>
  <si>
    <t>b.1.13.30</t>
  </si>
  <si>
    <t>b.1.13.31</t>
  </si>
  <si>
    <t>b.1.13.32</t>
  </si>
  <si>
    <t>b.1.13.33</t>
  </si>
  <si>
    <t>b.1.13.34</t>
  </si>
  <si>
    <t>Chránená dieľňa</t>
  </si>
  <si>
    <t>b.1.13.35</t>
  </si>
  <si>
    <t>b.1.13.36</t>
  </si>
  <si>
    <t>Príjem z predaja kapitálových aktív</t>
  </si>
  <si>
    <t>Príjem z predaja bytov</t>
  </si>
  <si>
    <t>Príjem z predaja pozemkov a nehmotných aktív</t>
  </si>
  <si>
    <t>a.2.1.4</t>
  </si>
  <si>
    <t>Iné kapitálové príjmy SFZ</t>
  </si>
  <si>
    <t>Dot.MŠ X.Veterná EU ŠR</t>
  </si>
  <si>
    <t>Revitalizácia verejných priestranstiev - nábrežie</t>
  </si>
  <si>
    <t>Dotácia na ihrisko z Úradu vlády</t>
  </si>
  <si>
    <t>Dot. ZŠ Kom. EU ŠR</t>
  </si>
  <si>
    <t>b.2.2.6</t>
  </si>
  <si>
    <t>b.2.2.7</t>
  </si>
  <si>
    <t>b.2.2.8</t>
  </si>
  <si>
    <t>b.2.2.9</t>
  </si>
  <si>
    <t>Dot. Zberný dvor</t>
  </si>
  <si>
    <t>c.2.3.5</t>
  </si>
  <si>
    <t>c.2.3.6</t>
  </si>
  <si>
    <t>c.2.3.7</t>
  </si>
  <si>
    <t>c.2.3.8</t>
  </si>
  <si>
    <t>c.2.3.11</t>
  </si>
  <si>
    <t>Obnova ZŠ Komenského</t>
  </si>
  <si>
    <t>MŠ Veterná 150</t>
  </si>
  <si>
    <t>Zberný dvor EU -dotácia</t>
  </si>
  <si>
    <t>Rekonštrukcia verejného osvetlenia</t>
  </si>
  <si>
    <t>Dotácia - eurofondy - ZŠ Brehy</t>
  </si>
  <si>
    <t>Dot.pre DKN-audiovizuál.fondu</t>
  </si>
  <si>
    <t>Príj.z pred.akcii</t>
  </si>
  <si>
    <t>a.3.2.3</t>
  </si>
  <si>
    <t>131A</t>
  </si>
  <si>
    <t>Zost.prostr.z predch.r.ZŠ Kom. vl.prostr</t>
  </si>
  <si>
    <t>a.3.2.4</t>
  </si>
  <si>
    <t>Prevod z rezervného fondu</t>
  </si>
  <si>
    <t>a.3.2.5</t>
  </si>
  <si>
    <t>Prijatá pôžièka /BP,s.r.o./</t>
  </si>
  <si>
    <t>a.3.2.6</t>
  </si>
  <si>
    <t>Perijatá pôžièka /BP,s.r.o./</t>
  </si>
  <si>
    <t>Odvody - komisie</t>
  </si>
  <si>
    <t>MsU reprezentačné,kvety</t>
  </si>
  <si>
    <t>MsZ poslanci reprezentačné</t>
  </si>
  <si>
    <t>MsZ odmeny poslan.členom komis</t>
  </si>
  <si>
    <t>Reprezentačné výdavky</t>
  </si>
  <si>
    <t>Cl.pris. ZMOBO,KLASTER ORAVA</t>
  </si>
  <si>
    <t>Členské agentúra SEVER</t>
  </si>
  <si>
    <t>a.1.3.6</t>
  </si>
  <si>
    <t>MsU správne,súdne,notárske</t>
  </si>
  <si>
    <t>Údržba</t>
  </si>
  <si>
    <t>b.1.6.7</t>
  </si>
  <si>
    <t xml:space="preserve">Palivo,oleje,mazivá,špeciálne kvapaliny </t>
  </si>
  <si>
    <t>Servis,údržba,opravy a výdavky s tým spojené</t>
  </si>
  <si>
    <t>Poistenie (povinné+havarijné)</t>
  </si>
  <si>
    <t>Prepravné a prenájom vozidiel</t>
  </si>
  <si>
    <t xml:space="preserve">Karty,známky,poplatky </t>
  </si>
  <si>
    <t>Pracovný odev, obuv a pracovné pomôcky(vodič)</t>
  </si>
  <si>
    <t>MsU údr.interiérového vybav.</t>
  </si>
  <si>
    <t xml:space="preserve">Údržba výpočtovej techniky   </t>
  </si>
  <si>
    <t>Údržba telekomunikačnej techniky</t>
  </si>
  <si>
    <t>a.3.1.10</t>
  </si>
  <si>
    <t>Údržba prevádzkových strojov,prístrojov a zariadení</t>
  </si>
  <si>
    <t>635005</t>
  </si>
  <si>
    <t>a.3.1.11</t>
  </si>
  <si>
    <t xml:space="preserve">Údržba bezpečnostného zariadenia           </t>
  </si>
  <si>
    <t>a.3.1.12</t>
  </si>
  <si>
    <t>Údržba budov</t>
  </si>
  <si>
    <t>a.3.1.13</t>
  </si>
  <si>
    <t>Nájomné</t>
  </si>
  <si>
    <t>a.3.1.14</t>
  </si>
  <si>
    <t>Poistné (majetok,poist. zodpovednosti)</t>
  </si>
  <si>
    <t>a.3.1.19</t>
  </si>
  <si>
    <t>MsÚ rekonštrukcia budovy</t>
  </si>
  <si>
    <t>a.4.1.2</t>
  </si>
  <si>
    <t>a.4.1.3</t>
  </si>
  <si>
    <t>a.4.1.4</t>
  </si>
  <si>
    <t>a.4.1.5</t>
  </si>
  <si>
    <t>a.4.2.2</t>
  </si>
  <si>
    <t>a.4.2.3</t>
  </si>
  <si>
    <t>a.4.2.4</t>
  </si>
  <si>
    <t>a.4.2.5</t>
  </si>
  <si>
    <t>a.4.2.6</t>
  </si>
  <si>
    <t>a.4.3.1</t>
  </si>
  <si>
    <t>a.4.3.2</t>
  </si>
  <si>
    <t>a.4.3.3</t>
  </si>
  <si>
    <t>a.4.3.4</t>
  </si>
  <si>
    <t>a.4.3.5</t>
  </si>
  <si>
    <t>MsÚ podiel na Stav.úrad</t>
  </si>
  <si>
    <t>Verej.osvetlenie monit.správa</t>
  </si>
  <si>
    <t>a.5.2.6</t>
  </si>
  <si>
    <t>MsP špec.stroje,prístroje</t>
  </si>
  <si>
    <t>MsP kúpa osob.auta</t>
  </si>
  <si>
    <t>b.5.4.1</t>
  </si>
  <si>
    <t>637004</t>
  </si>
  <si>
    <t>Projekt uzatvorenia skládky TKO</t>
  </si>
  <si>
    <t>DKN-EU-rozvoj cezhranič.vzťahov a uchovanie kultúrneho dedičstva v reg.hornej Oravy</t>
  </si>
  <si>
    <t>a.7.1.7</t>
  </si>
  <si>
    <t>a.7.1.8</t>
  </si>
  <si>
    <t>DKN rekonštrukcia strechy</t>
  </si>
  <si>
    <t>Nemocenské</t>
  </si>
  <si>
    <t>Úroky z úveru MŠ Veterná 150</t>
  </si>
  <si>
    <t>632</t>
  </si>
  <si>
    <t>ZŠ Brehy monit.správa Eu</t>
  </si>
  <si>
    <t>a.9.13.8</t>
  </si>
  <si>
    <t>Transfery</t>
  </si>
  <si>
    <t>a.11.2.12</t>
  </si>
  <si>
    <t>a.11.2.13</t>
  </si>
  <si>
    <t xml:space="preserve">Rozšírenie ciest </t>
  </si>
  <si>
    <t>MK Šípová</t>
  </si>
  <si>
    <t>MK Ružová+Slanická</t>
  </si>
  <si>
    <t>MK Cyrila a Metóda+Mieru po kostol</t>
  </si>
  <si>
    <t>Ul.Lazová-Zubrohlava</t>
  </si>
  <si>
    <t>MK Ul.Mlynská,Sládkovičova</t>
  </si>
  <si>
    <t>a.11.2.14</t>
  </si>
  <si>
    <t>Ver.priestr. ODDM</t>
  </si>
  <si>
    <t>12.1.2</t>
  </si>
  <si>
    <t>Opatrovateľská služba - školenie a stravné (zmena textu)</t>
  </si>
  <si>
    <t>a.13.1.7</t>
  </si>
  <si>
    <t>10.2.0.2.</t>
  </si>
  <si>
    <t>Prepravné-potrav.pomoc</t>
  </si>
  <si>
    <t>10.7.0.2.</t>
  </si>
  <si>
    <t>Dotácia soc.služby</t>
  </si>
  <si>
    <t>b.13.2.2</t>
  </si>
  <si>
    <t>Dotácia -sociál.služby</t>
  </si>
  <si>
    <t>b.13.3.2</t>
  </si>
  <si>
    <t>KZ 11S2</t>
  </si>
  <si>
    <t>Dom seniorov EU ŠR</t>
  </si>
  <si>
    <t>KZ 11S1</t>
  </si>
  <si>
    <t>Dom seniorov EU</t>
  </si>
  <si>
    <t>Soc.pomoc-hmotna nudza</t>
  </si>
  <si>
    <t>b.13.5.4</t>
  </si>
  <si>
    <t>b.13.5.5</t>
  </si>
  <si>
    <t>b.13.5.6</t>
  </si>
  <si>
    <t>b.13.5.7</t>
  </si>
  <si>
    <t>Vratky-nevyč.stravné</t>
  </si>
  <si>
    <t>b.13.5.8</t>
  </si>
  <si>
    <t>635</t>
  </si>
  <si>
    <t>Nocľaháreň</t>
  </si>
  <si>
    <t>a.13.6.5</t>
  </si>
  <si>
    <t>Spiš.kat.charita-Denný stacionár</t>
  </si>
  <si>
    <t>Bankove popl. MsU</t>
  </si>
  <si>
    <t>Daň zdrážkou banka</t>
  </si>
  <si>
    <t>Úroky z prekleňovacích úverov - projekty EU</t>
  </si>
  <si>
    <t>a.14.2.5</t>
  </si>
  <si>
    <t>Splácanie pôžičky za osobné motor.vozidlo pre MsÚ</t>
  </si>
  <si>
    <t>Splácanie úveru - 16 b.j. Komenského II. etapa</t>
  </si>
  <si>
    <t>Mzdy, Odvody</t>
  </si>
  <si>
    <t>a.15.2.2</t>
  </si>
  <si>
    <t>a.15.2.3</t>
  </si>
  <si>
    <t>a.15.2.4</t>
  </si>
  <si>
    <t>Uroky z uveru 16b.j.II.etapa</t>
  </si>
  <si>
    <t>KZ 43</t>
  </si>
  <si>
    <t>Pozem.úpravy Vojenske,Čerchle</t>
  </si>
  <si>
    <t>a.16.1.4</t>
  </si>
  <si>
    <t>MsÚ nákup pozemkov</t>
  </si>
  <si>
    <t>a.16.1.5</t>
  </si>
  <si>
    <t>KZ 46</t>
  </si>
  <si>
    <t>a.16.1.6</t>
  </si>
  <si>
    <t>Územ.plán mesta-mesto-vlastné</t>
  </si>
  <si>
    <t>Mzdy a odvody</t>
  </si>
  <si>
    <t>knihy orange</t>
  </si>
  <si>
    <t>Všeobecný materiál</t>
  </si>
  <si>
    <t>Knihy  VP</t>
  </si>
  <si>
    <t>Rutinná a štandardná údržba VP</t>
  </si>
  <si>
    <t>Zabezpečiť rozvoj a údržbu infraštruktúry umeleckého vzdelávania a zabezpečenie podmienok pre efektívnu umeleckú vzdelávaciu činnosť v rámci záujmového vzdelávania.</t>
  </si>
  <si>
    <t xml:space="preserve">Počet žiakov </t>
  </si>
  <si>
    <t>Počet organizovaných koncertov</t>
  </si>
  <si>
    <t>CVČ</t>
  </si>
  <si>
    <t>Zabezpečiť rozvoj a údržbu infraštruktúry záujmového a formálneho vzdelávania a zabezpečenie podmienok pre efektívnu vzdelávaciu činnosť v meste.</t>
  </si>
  <si>
    <t>Počet podporených subjektov</t>
  </si>
  <si>
    <t>Počet užívateľov podporených subjektov</t>
  </si>
  <si>
    <t>a.10.3.1</t>
  </si>
  <si>
    <t>MŠK Námestovo</t>
  </si>
  <si>
    <t>a.10.1.9</t>
  </si>
  <si>
    <t>a.10.1.10</t>
  </si>
  <si>
    <t>Projekt zimný štadión</t>
  </si>
  <si>
    <t>a.10.1.11</t>
  </si>
  <si>
    <t>Transfery občianskemu združ, nadácii a neinvestičnému fondu</t>
  </si>
  <si>
    <t>a.13.4.2</t>
  </si>
  <si>
    <t>b.13.4.1</t>
  </si>
  <si>
    <t>c.13.4.1</t>
  </si>
  <si>
    <t>d.13.4.1</t>
  </si>
  <si>
    <t>e.13.4.1</t>
  </si>
  <si>
    <t>13.5</t>
  </si>
  <si>
    <t>a.13.5.1</t>
  </si>
  <si>
    <t>a.13.5.2</t>
  </si>
  <si>
    <t>b.13.5.1</t>
  </si>
  <si>
    <t>b.13.5.2</t>
  </si>
  <si>
    <t>c.13.5.1</t>
  </si>
  <si>
    <t>d.13.5.1</t>
  </si>
  <si>
    <t>e.13.5.1</t>
  </si>
  <si>
    <t>Program13. Sociálne služby a zdravotníctvo</t>
  </si>
  <si>
    <t>Opatrovateľská služba</t>
  </si>
  <si>
    <t>Zabezpečiť pomoc pre handicapovaných obyvateľov obce.</t>
  </si>
  <si>
    <t>počet opatrovateľských pracovníkov</t>
  </si>
  <si>
    <t>počet obyvateľov odkázaných na opatrovateľskú službu</t>
  </si>
  <si>
    <t>počet vydaných jedál za mesiac</t>
  </si>
  <si>
    <t>Zabezpečiť dôstojné prežitie staroby pre obyvateľov v dôchodkovom veku.</t>
  </si>
  <si>
    <t>Počet podporených občanov</t>
  </si>
  <si>
    <t>Počet vybudovaných zariadení poskytujúcich sociálne služby</t>
  </si>
  <si>
    <t>Zabezpečiť využitie voľnej pracovnej sily.</t>
  </si>
  <si>
    <t>Počet účastníkov aktivačných prác.</t>
  </si>
  <si>
    <t>Priemerný počet odpracovaných hodín za mesiac</t>
  </si>
  <si>
    <t>Dávky v hmot. a sociálnej núdzi</t>
  </si>
  <si>
    <t>Zmierniť núdzu obyvateľov odkázaných na sociálnu pomoc a zabezpečiť minimálnych potrieb týchto obyvateľov.</t>
  </si>
  <si>
    <t>Počet podporených obyvateľov</t>
  </si>
  <si>
    <t>14.</t>
  </si>
  <si>
    <t>14. Administratíva</t>
  </si>
  <si>
    <t>14.1</t>
  </si>
  <si>
    <t>Správa obce</t>
  </si>
  <si>
    <t>a.14.1.1</t>
  </si>
  <si>
    <t>a.14.1.2</t>
  </si>
  <si>
    <t>a.14.1.3</t>
  </si>
  <si>
    <t>a.14.1.4</t>
  </si>
  <si>
    <t>a.14.1.5</t>
  </si>
  <si>
    <t>a.14.1.6</t>
  </si>
  <si>
    <t>a.14.1.7</t>
  </si>
  <si>
    <t>b.14.1.1</t>
  </si>
  <si>
    <t>c.14.1.1</t>
  </si>
  <si>
    <t>d.14.1.1</t>
  </si>
  <si>
    <t>e.14.1.1</t>
  </si>
  <si>
    <t>14.2</t>
  </si>
  <si>
    <t>Bankové a nebankové poplatky a úroky</t>
  </si>
  <si>
    <t>a.14.2.1</t>
  </si>
  <si>
    <t>a.14.2.2</t>
  </si>
  <si>
    <t>a.14.2.3</t>
  </si>
  <si>
    <t>a.14.2.4</t>
  </si>
  <si>
    <t>Program 14. Administratíva</t>
  </si>
  <si>
    <t>Plánovanie,manažment, kontrola</t>
  </si>
  <si>
    <t>Propagácia a marketing</t>
  </si>
  <si>
    <t>Služby obyvateľom</t>
  </si>
  <si>
    <t>Bezpečnosť</t>
  </si>
  <si>
    <t>Odpadové hospodárstvo</t>
  </si>
  <si>
    <t>Kultúra</t>
  </si>
  <si>
    <t>Doprava</t>
  </si>
  <si>
    <t>b.9.13.1</t>
  </si>
  <si>
    <t>c.9.13.1</t>
  </si>
  <si>
    <t>d.9.13.1</t>
  </si>
  <si>
    <t>b.1.13.18</t>
  </si>
  <si>
    <t>b.1.13.19</t>
  </si>
  <si>
    <t>b.1.13.20</t>
  </si>
  <si>
    <t>b.1.13.21</t>
  </si>
  <si>
    <t>b.1.13.22</t>
  </si>
  <si>
    <t>a.1.4.3</t>
  </si>
  <si>
    <t>Administratívne poplatky</t>
  </si>
  <si>
    <t>a.1.5.1</t>
  </si>
  <si>
    <t>Pokuty a penále a iné sankcie</t>
  </si>
  <si>
    <t>a.1.6.1</t>
  </si>
  <si>
    <t>Popl. a platby z nepriemys. a náhod.predaja asluž.</t>
  </si>
  <si>
    <t>a.1.7.1</t>
  </si>
  <si>
    <t>a.1.7.2</t>
  </si>
  <si>
    <t>a.1.7.3</t>
  </si>
  <si>
    <t>a.1.7.4</t>
  </si>
  <si>
    <t>a.1.7.5</t>
  </si>
  <si>
    <t>a.1.7.6</t>
  </si>
  <si>
    <t xml:space="preserve">V rámci podprogramu neboli stanovené hodnoty indiátorov. </t>
  </si>
  <si>
    <t>Rodinné prídavky - záškoláctvo</t>
  </si>
  <si>
    <t>Jednorázová dávka sociálnej pomoci</t>
  </si>
  <si>
    <t>Starostlivosť o deti a dospelých</t>
  </si>
  <si>
    <t>a.13.6.1</t>
  </si>
  <si>
    <t>Bežný transfer - Rodinné centrum DROBČEK</t>
  </si>
  <si>
    <t>b.13.6.1</t>
  </si>
  <si>
    <t>I. - VI.  skutočnosť</t>
  </si>
  <si>
    <t>I. - VI.</t>
  </si>
  <si>
    <t>upravený rozpočet</t>
  </si>
  <si>
    <t xml:space="preserve">Skutočnosť I. - VI. </t>
  </si>
  <si>
    <t xml:space="preserve">upravený rozpočet </t>
  </si>
  <si>
    <t>Daňová a rozpočtová politika, vnútorná  kontrola</t>
  </si>
  <si>
    <t>Služby</t>
  </si>
  <si>
    <t>1.4</t>
  </si>
  <si>
    <t>Vzdelávanie zamestnancov</t>
  </si>
  <si>
    <t>Štátny rozpočet</t>
  </si>
  <si>
    <t>1.5</t>
  </si>
  <si>
    <t>Právne poradenstvo</t>
  </si>
  <si>
    <t>1.6</t>
  </si>
  <si>
    <t>Voľby</t>
  </si>
  <si>
    <t>b.1.6.1</t>
  </si>
  <si>
    <t>Odvody</t>
  </si>
  <si>
    <t>b.1.6.2</t>
  </si>
  <si>
    <t>b.1.6.3</t>
  </si>
  <si>
    <t>b.1.6.4</t>
  </si>
  <si>
    <t>b.1.6.5</t>
  </si>
  <si>
    <t>b.1.6.6</t>
  </si>
  <si>
    <t>Program 1. - Plánovanie, manažment, kontrola</t>
  </si>
  <si>
    <t>1.</t>
  </si>
  <si>
    <t>Bežné výdavky</t>
  </si>
  <si>
    <t>Kapitálové výdavky</t>
  </si>
  <si>
    <t>% plnenie</t>
  </si>
  <si>
    <t>Program 1. Plánovanie, manažment a kontrola</t>
  </si>
  <si>
    <t>A)</t>
  </si>
  <si>
    <t>1.1</t>
  </si>
  <si>
    <t>B)</t>
  </si>
  <si>
    <t>C)</t>
  </si>
  <si>
    <t>Plnenie rozpočtu v %</t>
  </si>
  <si>
    <t xml:space="preserve">Cieľ </t>
  </si>
  <si>
    <t>Zodpovednosť</t>
  </si>
  <si>
    <t>Indikátor</t>
  </si>
  <si>
    <t>výstup</t>
  </si>
  <si>
    <t>Rok</t>
  </si>
  <si>
    <t>Plánovaná hodnota</t>
  </si>
  <si>
    <t>Skutočná hodnota</t>
  </si>
  <si>
    <t>Jednotková cena</t>
  </si>
  <si>
    <t>priemerný počet zasadnutí 1 odbornej komisie za rok spolu</t>
  </si>
  <si>
    <t>plánovaný počet členstiev v samosprávnych organizáciách spolu</t>
  </si>
  <si>
    <t>Plánovaná hodnota </t>
  </si>
  <si>
    <t>realizovaná priebežná finančná kontrola</t>
  </si>
  <si>
    <t>počet uskutočnených auditov</t>
  </si>
  <si>
    <t>pravidelné monitorovanie programového plnenia rozpočtu</t>
  </si>
  <si>
    <t>programový rozpočet na ďalší rozpočtový rok schválený k 31.12. daného roka</t>
  </si>
  <si>
    <t>počet absolventov školení</t>
  </si>
  <si>
    <t>počet právnych konzultácií</t>
  </si>
  <si>
    <t>Zabezpečiť materiálne, personálne a priestorové kapacity na bezproblémový chod volieb.</t>
  </si>
  <si>
    <t>počet zúčastnených voličov v %</t>
  </si>
  <si>
    <t>2.</t>
  </si>
  <si>
    <t>Program 2. Propagácia a marketing</t>
  </si>
  <si>
    <t>2. Propagácia a marketing</t>
  </si>
  <si>
    <t>Materiál</t>
  </si>
  <si>
    <t>Dopravné</t>
  </si>
  <si>
    <t>d</t>
  </si>
  <si>
    <t>Bankové úvery a pôžičky</t>
  </si>
  <si>
    <t>Kronika obce</t>
  </si>
  <si>
    <t>a.2.2.1</t>
  </si>
  <si>
    <t>a.2.2.2</t>
  </si>
  <si>
    <t>Rekonštrukcia hosp. pavilónu MŠ Bernolákova</t>
  </si>
  <si>
    <t>Splácanie úveru MŠ Bernolákova</t>
  </si>
  <si>
    <t>a.9.2.1</t>
  </si>
  <si>
    <t>a.9.2.2</t>
  </si>
  <si>
    <t>a.9.2.3</t>
  </si>
  <si>
    <t>a.9.2.4</t>
  </si>
  <si>
    <t>a.9.2.5</t>
  </si>
  <si>
    <t>a.9.2.6</t>
  </si>
  <si>
    <t>a.9.2.7</t>
  </si>
  <si>
    <t>a.9.2.8</t>
  </si>
  <si>
    <t>a.9.2.9</t>
  </si>
  <si>
    <t>a.9.2.10</t>
  </si>
  <si>
    <t>a.9.2.11</t>
  </si>
  <si>
    <t>a.9.2.12</t>
  </si>
  <si>
    <t>a.9.2.13</t>
  </si>
  <si>
    <t>a.9.2.14</t>
  </si>
  <si>
    <t>b.9.2.1</t>
  </si>
  <si>
    <t>c.9.2.1</t>
  </si>
  <si>
    <t>d.9.2.1</t>
  </si>
  <si>
    <t>a.9.3.1</t>
  </si>
  <si>
    <t>a.9.3.2</t>
  </si>
  <si>
    <t>a.9.3.3</t>
  </si>
  <si>
    <t>a.9.3.4</t>
  </si>
  <si>
    <t>a.9.3.5</t>
  </si>
  <si>
    <t>a.9.3.6</t>
  </si>
  <si>
    <t>a.9.3.7</t>
  </si>
  <si>
    <t>a.9.3.8</t>
  </si>
  <si>
    <t>a.9.3.9</t>
  </si>
  <si>
    <t>a.9.3.10</t>
  </si>
  <si>
    <t>a.9.3.11</t>
  </si>
  <si>
    <t>Modernizácia MŠ Veterná</t>
  </si>
  <si>
    <t>a.9.3.12</t>
  </si>
  <si>
    <t>a.9.3.13</t>
  </si>
  <si>
    <t>b.9.3.1</t>
  </si>
  <si>
    <t>c.9.3.1</t>
  </si>
  <si>
    <t>d.9.3.1</t>
  </si>
  <si>
    <t>a.9.4.1</t>
  </si>
  <si>
    <t>Dotácia na bežné výdavky (príjmy z prenájmu)</t>
  </si>
  <si>
    <t>a.9.4.2</t>
  </si>
  <si>
    <t>Príspevok na mimoškolskú činnosť</t>
  </si>
  <si>
    <t>a.9.4.3</t>
  </si>
  <si>
    <t>b.9.4.1</t>
  </si>
  <si>
    <t>b.9.4.2</t>
  </si>
  <si>
    <t>b.9.4.3</t>
  </si>
  <si>
    <t>b.9.4.4</t>
  </si>
  <si>
    <t>b.9.4.5</t>
  </si>
  <si>
    <t>b.9.4.6</t>
  </si>
  <si>
    <t>b.9.4.7</t>
  </si>
  <si>
    <t>b.9.4.8</t>
  </si>
  <si>
    <t>Prenájom</t>
  </si>
  <si>
    <t>b.9.4.9</t>
  </si>
  <si>
    <t>b.9.4.10</t>
  </si>
  <si>
    <t>Transfer</t>
  </si>
  <si>
    <t>c.9.4.1</t>
  </si>
  <si>
    <t>d.9.4.1</t>
  </si>
  <si>
    <t>d.9.4.2</t>
  </si>
  <si>
    <t>a.9.5.1</t>
  </si>
  <si>
    <t>a.9.5.2</t>
  </si>
  <si>
    <t>a.9.5.3</t>
  </si>
  <si>
    <t>a.9.5.4</t>
  </si>
  <si>
    <t>a.9.5.5</t>
  </si>
  <si>
    <t>a.9.5.6</t>
  </si>
  <si>
    <t>a.9.5.7</t>
  </si>
  <si>
    <t>a.9.5.8</t>
  </si>
  <si>
    <t>a.9.5.9</t>
  </si>
  <si>
    <t>Na nemoc.davky SKD</t>
  </si>
  <si>
    <t>b.9.5.1</t>
  </si>
  <si>
    <t>c.9.5.1</t>
  </si>
  <si>
    <t>d.9.5.1</t>
  </si>
  <si>
    <t>a.9.6.1</t>
  </si>
  <si>
    <t>a.9.6.2</t>
  </si>
  <si>
    <t>a.9.6.3</t>
  </si>
  <si>
    <t>a.9.6.4</t>
  </si>
  <si>
    <t>a.9.6.5</t>
  </si>
  <si>
    <t>a.9.6.6</t>
  </si>
  <si>
    <t>a.9.6.7</t>
  </si>
  <si>
    <t>a.9.6.8</t>
  </si>
  <si>
    <t>a.9.6.9</t>
  </si>
  <si>
    <t>a.3.1.9</t>
  </si>
  <si>
    <t>a.4.5.4</t>
  </si>
  <si>
    <t>Vzdelávanie</t>
  </si>
  <si>
    <t>Šport</t>
  </si>
  <si>
    <t>Komunikácie</t>
  </si>
  <si>
    <t>Prostredie pre život</t>
  </si>
  <si>
    <t>Sociálne služby a zdravotníctvo</t>
  </si>
  <si>
    <t>Administratíva</t>
  </si>
  <si>
    <t>Bývanie</t>
  </si>
  <si>
    <t>Občianska vybavenosť</t>
  </si>
  <si>
    <t>I. Bilancia</t>
  </si>
  <si>
    <t>II. Príjmy rozpočtu</t>
  </si>
  <si>
    <t>Zabezpečiť efektívny a hospodárny chod samosprávy.</t>
  </si>
  <si>
    <t>Počet nových služieb obyvateľom</t>
  </si>
  <si>
    <t>% spokojných zákazníkov</t>
  </si>
  <si>
    <t>Bankové poplatky</t>
  </si>
  <si>
    <t>Zabezpečiť pravidelné splácanie prijatých bankových úverov ako aj využívanie kvalitných bankových služieb pre bezproblémový chod samosprávy.</t>
  </si>
  <si>
    <t>Zníženie úverovej zaťaženosti obce v %</t>
  </si>
  <si>
    <t>Počet bankových úverov</t>
  </si>
  <si>
    <t>15.</t>
  </si>
  <si>
    <t>15. Bývanie</t>
  </si>
  <si>
    <t>15.1</t>
  </si>
  <si>
    <t>Štandardná bytová výstavba</t>
  </si>
  <si>
    <t>b.15.1.1</t>
  </si>
  <si>
    <t>c.15.1.1</t>
  </si>
  <si>
    <t>d.15.1.1</t>
  </si>
  <si>
    <t>e.15.1.1</t>
  </si>
  <si>
    <t>Program 15. Bývanie</t>
  </si>
  <si>
    <t>Počet vybudovaných bytových jednotiek</t>
  </si>
  <si>
    <t>Počet nájomníkov bytov</t>
  </si>
  <si>
    <t>16.</t>
  </si>
  <si>
    <t>16. Občianska vybavenosť</t>
  </si>
  <si>
    <t>16.1</t>
  </si>
  <si>
    <t>a.1.11.2</t>
  </si>
  <si>
    <t>a.1.11.4</t>
  </si>
  <si>
    <t>2. Kapitálové príjmy</t>
  </si>
  <si>
    <t>2.1</t>
  </si>
  <si>
    <t>a.2.1.1</t>
  </si>
  <si>
    <t>a.2.1.2</t>
  </si>
  <si>
    <t>a.2.1.3</t>
  </si>
  <si>
    <t>2.2</t>
  </si>
  <si>
    <t>b.2.2.1</t>
  </si>
  <si>
    <t>b.2.2.2</t>
  </si>
  <si>
    <t>b.2.2.3</t>
  </si>
  <si>
    <t>2.3</t>
  </si>
  <si>
    <t>c.2.3.1</t>
  </si>
  <si>
    <t>c.2.3.2</t>
  </si>
  <si>
    <t>KZ 71,72</t>
  </si>
  <si>
    <t>3.6</t>
  </si>
  <si>
    <t>3. Finančné operácie</t>
  </si>
  <si>
    <t>3.1</t>
  </si>
  <si>
    <t>b.3.1.1</t>
  </si>
  <si>
    <t>3.2</t>
  </si>
  <si>
    <t>Zostatok  prostriedkov z predchádzajúcich rokov</t>
  </si>
  <si>
    <t>a.3.2.1</t>
  </si>
  <si>
    <t>a.3.2.2</t>
  </si>
  <si>
    <t>KZ 1317</t>
  </si>
  <si>
    <t>i</t>
  </si>
  <si>
    <t>Nevyčerp. Prostr.m.r.-št.zdroje</t>
  </si>
  <si>
    <t>3.3</t>
  </si>
  <si>
    <t>i.3.3.1</t>
  </si>
  <si>
    <t>j</t>
  </si>
  <si>
    <t>3.4</t>
  </si>
  <si>
    <t>j.3.4.1</t>
  </si>
  <si>
    <t>Bankové úvery</t>
  </si>
  <si>
    <t>KZ 51</t>
  </si>
  <si>
    <t>k</t>
  </si>
  <si>
    <t>3.5</t>
  </si>
  <si>
    <t>k.3.5.1</t>
  </si>
  <si>
    <t>b.2.2.5</t>
  </si>
  <si>
    <t>a.9.9.5</t>
  </si>
  <si>
    <t>a.9.9.6</t>
  </si>
  <si>
    <t>a.9.9.7</t>
  </si>
  <si>
    <t>a.9.9.8</t>
  </si>
  <si>
    <t>a.9.9.9</t>
  </si>
  <si>
    <t>b.9.9.1</t>
  </si>
  <si>
    <t>c.9.9.1</t>
  </si>
  <si>
    <t>d.9.9.1</t>
  </si>
  <si>
    <t>a.9.10.1</t>
  </si>
  <si>
    <t>a.9.11.1</t>
  </si>
  <si>
    <t>a.9.11.2</t>
  </si>
  <si>
    <t>a.9.11.3</t>
  </si>
  <si>
    <t>a.9.11.4</t>
  </si>
  <si>
    <t>a.9.11.5</t>
  </si>
  <si>
    <t>a.9.11.6</t>
  </si>
  <si>
    <t>a.9.11.7</t>
  </si>
  <si>
    <t>a.9.11.8</t>
  </si>
  <si>
    <t>a.9.12.1</t>
  </si>
  <si>
    <t xml:space="preserve">Centrum voľného času „Maják“ </t>
  </si>
  <si>
    <t>a.9.13.1</t>
  </si>
  <si>
    <t>a.9.13.2</t>
  </si>
  <si>
    <t>a.9.13.3</t>
  </si>
  <si>
    <t>a.9.13.4</t>
  </si>
  <si>
    <t>a.9.13.5</t>
  </si>
  <si>
    <t>a.9.13.6</t>
  </si>
  <si>
    <t>a.9.13.7</t>
  </si>
  <si>
    <t>a.9.13.9</t>
  </si>
  <si>
    <t>a.9.13.10</t>
  </si>
  <si>
    <t>a.9.13.11</t>
  </si>
  <si>
    <t>Dotácia vzdelávacie poukazy</t>
  </si>
  <si>
    <t>a.9.13.12</t>
  </si>
  <si>
    <t>a.9.14.1</t>
  </si>
  <si>
    <t>Školský klub pri Cirkevnej ZŠ</t>
  </si>
  <si>
    <t>a.9.14.2</t>
  </si>
  <si>
    <t>b.9.14.1</t>
  </si>
  <si>
    <t>a.1.1.1</t>
  </si>
  <si>
    <t>Prvok</t>
  </si>
  <si>
    <t>a.1.1.2</t>
  </si>
  <si>
    <t>d.9.4.3</t>
  </si>
  <si>
    <t>d.9.4.4</t>
  </si>
  <si>
    <t>KZ 41,46</t>
  </si>
  <si>
    <t>Bežné transfery</t>
  </si>
  <si>
    <t>KZ 45,1319,11T2</t>
  </si>
  <si>
    <t>Trvalé pôsobenie na kultúrne povedomie obyvateľov širokou paletou kultúrnych aktivít organizovaných externými subjektami ale aj miestnymi kultúrnymi spolkami prostredníctvom inej kultúrnej infraštruktúry.</t>
  </si>
  <si>
    <t>12.1.1</t>
  </si>
  <si>
    <t>KZ 71, !#!(</t>
  </si>
  <si>
    <t>KZ 71,1319</t>
  </si>
  <si>
    <t>a.1.11.3</t>
  </si>
  <si>
    <t>a.1.11.5</t>
  </si>
  <si>
    <t>Energie, voda a komunikácie</t>
  </si>
  <si>
    <t>4.3</t>
  </si>
  <si>
    <t>b.4.3.1</t>
  </si>
  <si>
    <t>b.4.3.2</t>
  </si>
  <si>
    <t>b.4.3.3</t>
  </si>
  <si>
    <t>Prevádzk.strojov,prístr.,zariad.,techniky a nárad.</t>
  </si>
  <si>
    <t>počet zásahov DHZ</t>
  </si>
  <si>
    <t>počet hasiacich prístrojov</t>
  </si>
  <si>
    <t>počet revízií protipožiarnych zariadení</t>
  </si>
  <si>
    <t>Komplexné pokrytie zastavaného územia verejným osvetlením.</t>
  </si>
  <si>
    <t>počet novonainštalovaných svietidiel</t>
  </si>
  <si>
    <t>Počet vyhlásených civilných oznamov</t>
  </si>
  <si>
    <t>Počet vyhlásených komerčných oznamov</t>
  </si>
  <si>
    <t>Pokrytie územia rozhlasom v %</t>
  </si>
  <si>
    <t>6.</t>
  </si>
  <si>
    <t>Program 6. Odpadové hospodárstvo</t>
  </si>
  <si>
    <t>6. Odpadové hospodárstvo</t>
  </si>
  <si>
    <t>6.1</t>
  </si>
  <si>
    <t>Nakladanie s odpadmi</t>
  </si>
  <si>
    <t>a.6.1.1</t>
  </si>
  <si>
    <t>a.6.1.2</t>
  </si>
  <si>
    <t>a.6.1.3</t>
  </si>
  <si>
    <t>a.6.1.4</t>
  </si>
  <si>
    <t>a.6.1.5</t>
  </si>
  <si>
    <t>b.6.1.1</t>
  </si>
  <si>
    <t>c.6.1.1</t>
  </si>
  <si>
    <t>d.6.1.1</t>
  </si>
  <si>
    <t>e.6.1.1</t>
  </si>
  <si>
    <t>6.2</t>
  </si>
  <si>
    <t>Odpadové vody</t>
  </si>
  <si>
    <t>a.6.2.2</t>
  </si>
  <si>
    <t>a.6.2.4</t>
  </si>
  <si>
    <t>a.6.2.5</t>
  </si>
  <si>
    <t>b.6.2.1</t>
  </si>
  <si>
    <t>c.6.2.1</t>
  </si>
  <si>
    <t>d.6.2.1</t>
  </si>
  <si>
    <t>e.6.2.1</t>
  </si>
  <si>
    <t>KZ 42</t>
  </si>
  <si>
    <t>Zdroje zo zisku</t>
  </si>
  <si>
    <t>f.6.2.1</t>
  </si>
  <si>
    <t>6.3</t>
  </si>
  <si>
    <t>Separovaný zber</t>
  </si>
  <si>
    <t>a.6.3.1</t>
  </si>
  <si>
    <t>a.6.3.2</t>
  </si>
  <si>
    <t>a.6.3.3</t>
  </si>
  <si>
    <t>a.6.3.4</t>
  </si>
  <si>
    <t>c.6.3.1</t>
  </si>
  <si>
    <t>d.6.3.1</t>
  </si>
  <si>
    <t>e.6.3.1</t>
  </si>
  <si>
    <t>Frekvencia odvozu odpadu za mesiac</t>
  </si>
  <si>
    <t>Objem separovaného odpadu v %</t>
  </si>
  <si>
    <t>Priemerné množstvo likvidovaného odpadu za mesiac v t</t>
  </si>
  <si>
    <t>Zabezpečiť plynulý chod čističiek odpadových vôd, výstavba a údržba kanalizačnej siete.</t>
  </si>
  <si>
    <t>Počet domácnosti napojených na kanalizačnú sieť v %</t>
  </si>
  <si>
    <t>Pokrytie územia v %</t>
  </si>
  <si>
    <t>Počet dní prevádzky čističiek / prečerpávacích staníc v roku</t>
  </si>
  <si>
    <t xml:space="preserve">Efektívne separovanie a využitie druhotných surovín. </t>
  </si>
  <si>
    <t>Objem separovaného odpadu v tonách za rok</t>
  </si>
  <si>
    <t>Počet separovaných komodít</t>
  </si>
  <si>
    <t>7.</t>
  </si>
  <si>
    <t>7. Kultúra</t>
  </si>
  <si>
    <t>7.1</t>
  </si>
  <si>
    <t>a.7.1.1</t>
  </si>
  <si>
    <t>a.7.1.2</t>
  </si>
  <si>
    <t>a.7.1.3</t>
  </si>
  <si>
    <t>a.7.1.4</t>
  </si>
  <si>
    <t>a.7.1.5</t>
  </si>
  <si>
    <t>b.7.1.1</t>
  </si>
  <si>
    <t>c.7.1.1</t>
  </si>
  <si>
    <t>d.7.1.1</t>
  </si>
  <si>
    <t>e.7.1.1</t>
  </si>
  <si>
    <t>7.2</t>
  </si>
  <si>
    <t>a.7.2.1</t>
  </si>
  <si>
    <t>7.3</t>
  </si>
  <si>
    <t>a.7.3.1</t>
  </si>
  <si>
    <t>a.7.3.2</t>
  </si>
  <si>
    <t>a.7.3.3</t>
  </si>
  <si>
    <t>Organizovanie kultúrnych podujatí</t>
  </si>
  <si>
    <t>Program 7. Kultúra</t>
  </si>
  <si>
    <t>predpokladaný počet akcií v kultúrnom dome za rok spolu</t>
  </si>
  <si>
    <t>priemerný počet návštevníkov 1 akcie spolu</t>
  </si>
  <si>
    <t>Vyťaženosť kultúrneho domu v počte dní za rok</t>
  </si>
  <si>
    <t>Trvalé pôsobenie na kultúrne povedomie obyvateľov širokou paletou kultúrnych aktivít organizovaných externými subjektami ale aj miestnymi kultúrnymi spolkami.</t>
  </si>
  <si>
    <t>predpokladaný počet akcií za rok spolu</t>
  </si>
  <si>
    <t>8.</t>
  </si>
  <si>
    <t>Program 8. Doprava</t>
  </si>
  <si>
    <t>8 Doprava</t>
  </si>
  <si>
    <t>8.1</t>
  </si>
  <si>
    <t>Cestná doprava</t>
  </si>
  <si>
    <t>a.8.1.1</t>
  </si>
  <si>
    <t>8.2</t>
  </si>
  <si>
    <t>Rekonštrukcia a výstavba zastávok SAD</t>
  </si>
  <si>
    <t>a.8.2.1</t>
  </si>
  <si>
    <t>a.8.2.2</t>
  </si>
  <si>
    <t>a.8.2.3</t>
  </si>
  <si>
    <t>b.8.1.1</t>
  </si>
  <si>
    <t>c.8.1.1</t>
  </si>
  <si>
    <t>d.8.1.1</t>
  </si>
  <si>
    <t>e.8.1.1</t>
  </si>
  <si>
    <t>Efektívna, úsporná a rýchla cestná doprava.</t>
  </si>
  <si>
    <t>počet obstaraných technických zariadení</t>
  </si>
  <si>
    <t xml:space="preserve">Výstavba a rekonštrukcia zastávok SAD s rešpektovaním podmienky dostupnosti. </t>
  </si>
  <si>
    <t>Počet spracovaných technických projektov</t>
  </si>
  <si>
    <t>Počet zrekonštruovaných / vybudovaných objektov</t>
  </si>
  <si>
    <t>Počet udržiavaných objektov</t>
  </si>
  <si>
    <t>Program 9 Vzdelávanie</t>
  </si>
  <si>
    <t>9.</t>
  </si>
  <si>
    <t>9. Vzdelávanie</t>
  </si>
  <si>
    <t>počet organizovaných športových podujatí</t>
  </si>
  <si>
    <t>9.1</t>
  </si>
  <si>
    <t>a.9.1.1</t>
  </si>
  <si>
    <t>a.9.1.2</t>
  </si>
  <si>
    <t>a.9.1.3</t>
  </si>
  <si>
    <t>a.9.1.4</t>
  </si>
  <si>
    <t>a.9.1.5</t>
  </si>
  <si>
    <t>a.9.1.6</t>
  </si>
  <si>
    <t>a.9.1.7</t>
  </si>
  <si>
    <t>a.9.1.8</t>
  </si>
  <si>
    <t>a.9.1.9</t>
  </si>
  <si>
    <t>a.9.1.10</t>
  </si>
  <si>
    <t>a.9.1.11</t>
  </si>
  <si>
    <t>a.9.1.12</t>
  </si>
  <si>
    <t>a.9.1.13</t>
  </si>
  <si>
    <t>a.9.1.14</t>
  </si>
  <si>
    <t>a.9.1.15</t>
  </si>
  <si>
    <t>b.9.1.1</t>
  </si>
  <si>
    <t>c.9.1.1</t>
  </si>
  <si>
    <t>d.9.1.1</t>
  </si>
  <si>
    <t>Program 9. Vzdelávanie</t>
  </si>
  <si>
    <t>Zabezpečiť rozvoj a údržbu infraštruktúry predškolského vzdelávania a zabezpečenie podmienok pre efektívnu predškolskú vzdelávaciu činnosť v obci.</t>
  </si>
  <si>
    <t>Členské príspevky-profesné združenia</t>
  </si>
  <si>
    <t>a.5.1.6</t>
  </si>
  <si>
    <t xml:space="preserve">Splášková kanalizácia Ul.Okružná </t>
  </si>
  <si>
    <t>Digitalizácia kina DKN</t>
  </si>
  <si>
    <t>šťavy, ovocie</t>
  </si>
  <si>
    <t>Chodník na Nábreží - dokončenie</t>
  </si>
  <si>
    <t>a.11.2.11</t>
  </si>
  <si>
    <t>a.12.2.5</t>
  </si>
  <si>
    <t>Revitalizácia ver.priestr.nábrežie ŠR,plávajúca fontána</t>
  </si>
  <si>
    <t>Skate park-betónová plocha na Nábreží</t>
  </si>
  <si>
    <t>a.12.2.6</t>
  </si>
  <si>
    <t>Splácanie úrokov z úveru v tuzemsku</t>
  </si>
  <si>
    <t>Nákup pozemkov</t>
  </si>
  <si>
    <t>10.7.0.4.</t>
  </si>
  <si>
    <t>Potraviny</t>
  </si>
  <si>
    <t>e.9.7.2</t>
  </si>
  <si>
    <t>e.9.7.3</t>
  </si>
  <si>
    <t>Počet klientov útulku</t>
  </si>
  <si>
    <t>Počet klientov cirkevnej charity</t>
  </si>
  <si>
    <t>Ďalšie administratívne a iné poplatky a platby</t>
  </si>
  <si>
    <t>a.1.8.1</t>
  </si>
  <si>
    <t>KZ 111</t>
  </si>
  <si>
    <t>b</t>
  </si>
  <si>
    <t>Zo štátneho rozpočtu</t>
  </si>
  <si>
    <t>Granty</t>
  </si>
  <si>
    <t>b.1.12.1</t>
  </si>
  <si>
    <t>Transfery v rámci verejnej správy</t>
  </si>
  <si>
    <t>b.1.13.1</t>
  </si>
  <si>
    <t>b.1.13.2</t>
  </si>
  <si>
    <t>KZ 45</t>
  </si>
  <si>
    <t>c</t>
  </si>
  <si>
    <t>Dotácie poskytnuté zo ŠF</t>
  </si>
  <si>
    <t>c.1.14.1</t>
  </si>
  <si>
    <t>KZ 71</t>
  </si>
  <si>
    <t>e</t>
  </si>
  <si>
    <t>Iné zdroje</t>
  </si>
  <si>
    <t>e.1.15.1</t>
  </si>
  <si>
    <t>KZ 72</t>
  </si>
  <si>
    <t>f</t>
  </si>
  <si>
    <t>Vybr.mimorozpočt.prostr.a ost.nerozpočt.príj</t>
  </si>
  <si>
    <t>f.1.16.1</t>
  </si>
  <si>
    <t>Z účtov finančného hospodárenia</t>
  </si>
  <si>
    <t>a.1.9.1</t>
  </si>
  <si>
    <t>a.1.9.2</t>
  </si>
  <si>
    <t>Vrátené neopráv.použité alebo zadržané prostriedky</t>
  </si>
  <si>
    <t>a.1.10.1</t>
  </si>
  <si>
    <t>a.1.10.2</t>
  </si>
  <si>
    <t>Ostatné príjmy</t>
  </si>
  <si>
    <t>a.1.11.1</t>
  </si>
  <si>
    <t xml:space="preserve">V oblasti merateľných indikátorov nie je potrebné ukladať opatrenia, nakoľko bol plnený  na 100 %. </t>
  </si>
  <si>
    <t>642006</t>
  </si>
  <si>
    <t>Členské Združenie región Beskydy</t>
  </si>
  <si>
    <t>Auditorské služby</t>
  </si>
  <si>
    <t>Knihy, časopisy a noviny</t>
  </si>
  <si>
    <t>Školenia,kurzy,semináre</t>
  </si>
  <si>
    <t>Právne služby</t>
  </si>
  <si>
    <t>Reprezentačné</t>
  </si>
  <si>
    <t>Propagácia a reklama,web.stránka</t>
  </si>
  <si>
    <t>635006</t>
  </si>
  <si>
    <t>637005</t>
  </si>
  <si>
    <t>Kamerový systém pri Základnej škole Brehy</t>
  </si>
  <si>
    <t>a.5.5.4</t>
  </si>
  <si>
    <t>Kamerový systém na zrekonštruované Nábrežie Or. Priehrady</t>
  </si>
  <si>
    <t>Údržba budovy DKN</t>
  </si>
  <si>
    <t>713</t>
  </si>
  <si>
    <t>Monitorovacia správa pre MŠ Bernoláíkova a Veterná</t>
  </si>
  <si>
    <t>Energetický certifikát</t>
  </si>
  <si>
    <t>Monitorovacia správa -EU</t>
  </si>
  <si>
    <t>a.9.7.10</t>
  </si>
  <si>
    <t>a.9.7.11</t>
  </si>
  <si>
    <t>a.9.7.12</t>
  </si>
  <si>
    <t>Rekonštrukcia nádvoria ZŠ Komenského+CVČ - vyasfaltovanie</t>
  </si>
  <si>
    <t>e.9.7.1</t>
  </si>
  <si>
    <t>Cirkevná ZŠ sv. Gorazda-príspevok lyžiarsky výcvik</t>
  </si>
  <si>
    <t>Transfer Súkromná ZUŠ Fernezová</t>
  </si>
  <si>
    <t>a.9.12.2</t>
  </si>
  <si>
    <t>Transfer Súkromná ZUŠ Babuliaková</t>
  </si>
  <si>
    <t>Súťaže</t>
  </si>
  <si>
    <t>a.10.2.2</t>
  </si>
  <si>
    <t>a.10.2.3</t>
  </si>
  <si>
    <t>Príspevok pre ALTIS</t>
  </si>
  <si>
    <t>Deň športu</t>
  </si>
  <si>
    <t>Ulica Mlynská - štrkovanie</t>
  </si>
  <si>
    <t>Ulica Borinová,Šipová, Mlynská,Kvetná,Zubrohlava,Lesná-asfaltová úprava</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</si>
</sst>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
    <numFmt numFmtId="173" formatCode="&quot;Áno&quot;;&quot;Áno&quot;;&quot;Nie&quot;"/>
    <numFmt numFmtId="174" formatCode="&quot;Pravda&quot;;&quot;Pravda&quot;;&quot;Nepravda&quot;"/>
    <numFmt numFmtId="175" formatCode="&quot;Zapnuté&quot;;&quot;Zapnuté&quot;;&quot;Vypnuté&quot;"/>
    <numFmt numFmtId="176" formatCode="0.000"/>
    <numFmt numFmtId="177" formatCode="0.0000"/>
    <numFmt numFmtId="178" formatCode="0.000000"/>
    <numFmt numFmtId="179" formatCode="0.00000"/>
    <numFmt numFmtId="180" formatCode="0.0000000"/>
    <numFmt numFmtId="181" formatCode="0.00000000"/>
    <numFmt numFmtId="182" formatCode="&quot;Yes&quot;;&quot;Yes&quot;;&quot;No&quot;"/>
    <numFmt numFmtId="183" formatCode="&quot;True&quot;;&quot;True&quot;;&quot;False&quot;"/>
    <numFmt numFmtId="184" formatCode="&quot;On&quot;;&quot;On&quot;;&quot;Off&quot;"/>
  </numFmts>
  <fonts count="13">
    <font>
      <sz val="10"/>
      <name val="Arial"/>
      <family val="0"/>
    </font>
    <font>
      <b/>
      <sz val="14"/>
      <name val="Arial"/>
      <family val="2"/>
    </font>
    <font>
      <b/>
      <sz val="12"/>
      <name val="Arial"/>
      <family val="2"/>
    </font>
    <font>
      <b/>
      <sz val="10"/>
      <name val="Arial"/>
      <family val="2"/>
    </font>
    <font>
      <sz val="8"/>
      <name val="Arial"/>
      <family val="0"/>
    </font>
    <font>
      <b/>
      <sz val="8"/>
      <name val="Arial"/>
      <family val="2"/>
    </font>
    <font>
      <b/>
      <sz val="6"/>
      <name val="Arial"/>
      <family val="0"/>
    </font>
    <font>
      <sz val="6"/>
      <name val="Arial"/>
      <family val="0"/>
    </font>
    <font>
      <u val="single"/>
      <sz val="10"/>
      <color indexed="12"/>
      <name val="Arial"/>
      <family val="0"/>
    </font>
    <font>
      <u val="single"/>
      <sz val="10"/>
      <color indexed="36"/>
      <name val="Arial"/>
      <family val="0"/>
    </font>
    <font>
      <sz val="10"/>
      <color indexed="9"/>
      <name val="Arial"/>
      <family val="0"/>
    </font>
    <font>
      <b/>
      <sz val="6"/>
      <color indexed="9"/>
      <name val="Arial"/>
      <family val="0"/>
    </font>
    <font>
      <sz val="12"/>
      <name val="Times New Roman"/>
      <family val="1"/>
    </font>
  </fonts>
  <fills count="9">
    <fill>
      <patternFill/>
    </fill>
    <fill>
      <patternFill patternType="gray125"/>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52"/>
        <bgColor indexed="64"/>
      </patternFill>
    </fill>
    <fill>
      <patternFill patternType="solid">
        <fgColor indexed="15"/>
        <bgColor indexed="64"/>
      </patternFill>
    </fill>
  </fills>
  <borders count="16">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387">
    <xf numFmtId="0" fontId="0" fillId="0" borderId="0" xfId="0" applyAlignment="1">
      <alignment/>
    </xf>
    <xf numFmtId="0" fontId="0" fillId="0" borderId="0" xfId="0" applyFill="1" applyAlignment="1">
      <alignment/>
    </xf>
    <xf numFmtId="0" fontId="1" fillId="0" borderId="0" xfId="0" applyFont="1" applyAlignment="1">
      <alignment/>
    </xf>
    <xf numFmtId="0" fontId="0" fillId="0" borderId="1" xfId="0" applyBorder="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3" fillId="0" borderId="0" xfId="0" applyFont="1" applyAlignment="1">
      <alignment horizontal="justify" wrapText="1"/>
    </xf>
    <xf numFmtId="0" fontId="0" fillId="0" borderId="0" xfId="0" applyFont="1" applyAlignment="1">
      <alignment wrapText="1"/>
    </xf>
    <xf numFmtId="0" fontId="3" fillId="0" borderId="0" xfId="0" applyFont="1" applyAlignment="1">
      <alignment horizontal="justify"/>
    </xf>
    <xf numFmtId="0" fontId="0" fillId="0" borderId="0" xfId="0" applyAlignment="1">
      <alignment wrapText="1"/>
    </xf>
    <xf numFmtId="0" fontId="0" fillId="0" borderId="0" xfId="0" applyFont="1" applyAlignment="1">
      <alignment horizontal="justify"/>
    </xf>
    <xf numFmtId="0" fontId="0" fillId="0" borderId="0" xfId="0" applyBorder="1" applyAlignment="1">
      <alignment/>
    </xf>
    <xf numFmtId="49"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vertical="center" wrapText="1"/>
    </xf>
    <xf numFmtId="0" fontId="0" fillId="0" borderId="0" xfId="0" applyAlignment="1">
      <alignment vertical="center" wrapText="1"/>
    </xf>
    <xf numFmtId="0" fontId="6" fillId="2" borderId="2" xfId="0" applyFont="1" applyFill="1" applyBorder="1" applyAlignment="1">
      <alignment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vertical="center" wrapText="1"/>
    </xf>
    <xf numFmtId="0" fontId="6" fillId="4" borderId="2" xfId="0"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49" fontId="6" fillId="4" borderId="2" xfId="0" applyNumberFormat="1" applyFont="1" applyFill="1" applyBorder="1" applyAlignment="1">
      <alignment vertical="center" wrapText="1"/>
    </xf>
    <xf numFmtId="0" fontId="6" fillId="5" borderId="2" xfId="0" applyFont="1" applyFill="1" applyBorder="1" applyAlignment="1">
      <alignment horizontal="center" vertical="center" wrapText="1"/>
    </xf>
    <xf numFmtId="0" fontId="6" fillId="5" borderId="2" xfId="0" applyFont="1" applyFill="1" applyBorder="1" applyAlignment="1">
      <alignment vertical="center" wrapText="1"/>
    </xf>
    <xf numFmtId="0" fontId="6" fillId="2" borderId="2" xfId="0" applyFont="1" applyFill="1" applyBorder="1" applyAlignment="1">
      <alignment horizontal="center" vertical="center"/>
    </xf>
    <xf numFmtId="1" fontId="6" fillId="2" borderId="2" xfId="0" applyNumberFormat="1" applyFont="1" applyFill="1" applyBorder="1" applyAlignment="1">
      <alignment horizontal="right" vertical="center"/>
    </xf>
    <xf numFmtId="0" fontId="6" fillId="3" borderId="2" xfId="0" applyFont="1" applyFill="1" applyBorder="1" applyAlignment="1">
      <alignment horizontal="center" vertical="center"/>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vertical="center" wrapText="1"/>
    </xf>
    <xf numFmtId="1" fontId="6" fillId="5" borderId="2" xfId="0" applyNumberFormat="1" applyFont="1" applyFill="1" applyBorder="1" applyAlignment="1">
      <alignment horizontal="right" vertical="center"/>
    </xf>
    <xf numFmtId="0" fontId="6" fillId="4" borderId="2" xfId="0" applyFont="1" applyFill="1" applyBorder="1" applyAlignment="1">
      <alignment horizontal="center" vertical="center" wrapText="1"/>
    </xf>
    <xf numFmtId="0" fontId="6" fillId="4" borderId="2" xfId="0" applyFont="1" applyFill="1" applyBorder="1" applyAlignment="1">
      <alignment vertical="center" wrapText="1"/>
    </xf>
    <xf numFmtId="1" fontId="6" fillId="4" borderId="2" xfId="0" applyNumberFormat="1" applyFont="1" applyFill="1" applyBorder="1" applyAlignment="1">
      <alignment horizontal="right" vertical="center"/>
    </xf>
    <xf numFmtId="0" fontId="6" fillId="0" borderId="2" xfId="0" applyFont="1" applyBorder="1" applyAlignment="1">
      <alignment vertical="center" wrapText="1"/>
    </xf>
    <xf numFmtId="49" fontId="7" fillId="0" borderId="0" xfId="0" applyNumberFormat="1" applyFont="1" applyAlignment="1">
      <alignment vertical="center" wrapText="1"/>
    </xf>
    <xf numFmtId="49" fontId="6" fillId="2" borderId="2" xfId="0" applyNumberFormat="1" applyFont="1" applyFill="1" applyBorder="1" applyAlignment="1">
      <alignment horizontal="center" vertical="center" wrapText="1"/>
    </xf>
    <xf numFmtId="49" fontId="6" fillId="2" borderId="2" xfId="0" applyNumberFormat="1" applyFont="1" applyFill="1" applyBorder="1" applyAlignment="1">
      <alignment vertical="center" wrapText="1"/>
    </xf>
    <xf numFmtId="1" fontId="6" fillId="2" borderId="2" xfId="0" applyNumberFormat="1" applyFont="1" applyFill="1" applyBorder="1" applyAlignment="1">
      <alignment horizontal="right" vertical="center"/>
    </xf>
    <xf numFmtId="0" fontId="6" fillId="3" borderId="2" xfId="0" applyFont="1" applyFill="1" applyBorder="1" applyAlignment="1">
      <alignment horizontal="center" vertical="center" wrapText="1"/>
    </xf>
    <xf numFmtId="49" fontId="6" fillId="3"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49" fontId="6" fillId="3" borderId="2" xfId="0" applyNumberFormat="1" applyFont="1" applyFill="1" applyBorder="1" applyAlignment="1">
      <alignment vertical="center" wrapText="1"/>
    </xf>
    <xf numFmtId="1" fontId="6" fillId="3" borderId="2" xfId="0" applyNumberFormat="1" applyFont="1" applyFill="1" applyBorder="1" applyAlignment="1">
      <alignment horizontal="right" vertical="center"/>
    </xf>
    <xf numFmtId="1" fontId="6" fillId="4" borderId="2" xfId="0" applyNumberFormat="1" applyFont="1" applyFill="1" applyBorder="1" applyAlignment="1">
      <alignment horizontal="right" vertical="center"/>
    </xf>
    <xf numFmtId="1" fontId="6" fillId="0" borderId="2" xfId="0" applyNumberFormat="1" applyFont="1" applyFill="1" applyBorder="1" applyAlignment="1">
      <alignment horizontal="right" vertical="center"/>
    </xf>
    <xf numFmtId="49" fontId="6" fillId="2" borderId="2" xfId="0" applyNumberFormat="1" applyFont="1" applyFill="1" applyBorder="1" applyAlignment="1">
      <alignment horizontal="center" vertical="center" wrapText="1"/>
    </xf>
    <xf numFmtId="0" fontId="6" fillId="5" borderId="2" xfId="0" applyFont="1" applyFill="1" applyBorder="1" applyAlignment="1">
      <alignment vertical="center" wrapText="1"/>
    </xf>
    <xf numFmtId="49" fontId="6" fillId="5" borderId="2" xfId="0" applyNumberFormat="1" applyFont="1" applyFill="1" applyBorder="1" applyAlignment="1">
      <alignment vertical="center" wrapText="1"/>
    </xf>
    <xf numFmtId="1" fontId="6" fillId="5" borderId="2" xfId="0" applyNumberFormat="1" applyFont="1" applyFill="1" applyBorder="1" applyAlignment="1">
      <alignment horizontal="right" vertical="center"/>
    </xf>
    <xf numFmtId="0" fontId="7" fillId="0" borderId="0" xfId="0" applyFont="1" applyAlignment="1">
      <alignment vertical="center"/>
    </xf>
    <xf numFmtId="49" fontId="7" fillId="0" borderId="0" xfId="0" applyNumberFormat="1" applyFont="1" applyAlignment="1">
      <alignment vertical="center"/>
    </xf>
    <xf numFmtId="1" fontId="6" fillId="0" borderId="0" xfId="0" applyNumberFormat="1" applyFont="1" applyAlignment="1">
      <alignment vertical="center"/>
    </xf>
    <xf numFmtId="1" fontId="7" fillId="0" borderId="0" xfId="0" applyNumberFormat="1" applyFont="1" applyAlignment="1">
      <alignment vertical="center"/>
    </xf>
    <xf numFmtId="0" fontId="6" fillId="4" borderId="0" xfId="0" applyFont="1" applyFill="1" applyAlignment="1">
      <alignment/>
    </xf>
    <xf numFmtId="0" fontId="7" fillId="4" borderId="0" xfId="0" applyFont="1" applyFill="1" applyAlignment="1">
      <alignment/>
    </xf>
    <xf numFmtId="0" fontId="6" fillId="4" borderId="0" xfId="0" applyFont="1" applyFill="1" applyAlignment="1">
      <alignment horizontal="center"/>
    </xf>
    <xf numFmtId="0" fontId="6" fillId="0" borderId="0" xfId="0" applyFont="1" applyAlignment="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49" fontId="6" fillId="3" borderId="2" xfId="0" applyNumberFormat="1" applyFont="1" applyFill="1" applyBorder="1" applyAlignment="1">
      <alignment horizontal="center" vertical="center"/>
    </xf>
    <xf numFmtId="1" fontId="6" fillId="2" borderId="2" xfId="0" applyNumberFormat="1" applyFont="1" applyFill="1" applyBorder="1" applyAlignment="1">
      <alignment vertical="center"/>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 fontId="6" fillId="0" borderId="2" xfId="0" applyNumberFormat="1" applyFont="1" applyFill="1" applyBorder="1" applyAlignment="1">
      <alignment horizontal="right" vertical="center"/>
    </xf>
    <xf numFmtId="0" fontId="6" fillId="4" borderId="2" xfId="0" applyFont="1" applyFill="1" applyBorder="1" applyAlignment="1">
      <alignment horizontal="right" vertical="center"/>
    </xf>
    <xf numFmtId="0" fontId="6" fillId="0" borderId="2" xfId="0" applyFont="1" applyBorder="1" applyAlignment="1">
      <alignment horizontal="center" vertical="center"/>
    </xf>
    <xf numFmtId="0" fontId="6" fillId="0" borderId="2" xfId="0" applyFont="1" applyBorder="1" applyAlignment="1">
      <alignment vertical="center" wrapText="1"/>
    </xf>
    <xf numFmtId="0" fontId="6" fillId="0" borderId="2" xfId="0" applyFont="1" applyFill="1" applyBorder="1" applyAlignment="1">
      <alignment vertical="center" wrapText="1"/>
    </xf>
    <xf numFmtId="0" fontId="6" fillId="2" borderId="2" xfId="0" applyFont="1" applyFill="1" applyBorder="1" applyAlignment="1">
      <alignment horizontal="right" vertical="center"/>
    </xf>
    <xf numFmtId="49" fontId="6" fillId="5" borderId="2" xfId="0" applyNumberFormat="1"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6" fillId="6" borderId="2" xfId="0" applyFont="1" applyFill="1" applyBorder="1" applyAlignment="1">
      <alignment horizontal="center" vertical="center" wrapText="1"/>
    </xf>
    <xf numFmtId="49" fontId="6" fillId="6" borderId="2" xfId="0" applyNumberFormat="1" applyFont="1" applyFill="1" applyBorder="1" applyAlignment="1">
      <alignment horizontal="center" vertical="center"/>
    </xf>
    <xf numFmtId="0" fontId="6" fillId="6" borderId="2" xfId="0" applyFont="1" applyFill="1" applyBorder="1" applyAlignment="1">
      <alignment horizontal="center" vertical="center"/>
    </xf>
    <xf numFmtId="0" fontId="6" fillId="6" borderId="2" xfId="0" applyFont="1" applyFill="1" applyBorder="1" applyAlignment="1">
      <alignment vertical="center" wrapText="1"/>
    </xf>
    <xf numFmtId="0" fontId="6" fillId="6" borderId="2" xfId="0" applyFont="1" applyFill="1" applyBorder="1" applyAlignment="1">
      <alignment vertical="center"/>
    </xf>
    <xf numFmtId="0" fontId="7" fillId="0" borderId="0" xfId="0" applyFont="1" applyAlignment="1">
      <alignment/>
    </xf>
    <xf numFmtId="0" fontId="7" fillId="2" borderId="3" xfId="0" applyFont="1" applyFill="1" applyBorder="1" applyAlignment="1">
      <alignment vertical="center"/>
    </xf>
    <xf numFmtId="49" fontId="7" fillId="2" borderId="4" xfId="0" applyNumberFormat="1" applyFont="1" applyFill="1" applyBorder="1" applyAlignment="1">
      <alignment vertical="center"/>
    </xf>
    <xf numFmtId="0" fontId="7" fillId="2" borderId="5" xfId="0" applyFont="1" applyFill="1" applyBorder="1" applyAlignment="1">
      <alignment vertical="center"/>
    </xf>
    <xf numFmtId="0" fontId="7" fillId="2" borderId="2" xfId="0" applyFont="1" applyFill="1" applyBorder="1" applyAlignment="1">
      <alignment vertical="center" wrapText="1"/>
    </xf>
    <xf numFmtId="0" fontId="6" fillId="2" borderId="2" xfId="0" applyFont="1" applyFill="1" applyBorder="1" applyAlignment="1">
      <alignment horizontal="center" vertical="center" wrapText="1"/>
    </xf>
    <xf numFmtId="1" fontId="6" fillId="0" borderId="2" xfId="0" applyNumberFormat="1" applyFont="1" applyBorder="1" applyAlignment="1">
      <alignment vertical="center" wrapText="1"/>
    </xf>
    <xf numFmtId="1" fontId="6" fillId="0" borderId="2" xfId="0" applyNumberFormat="1" applyFont="1" applyBorder="1" applyAlignment="1">
      <alignment vertical="center"/>
    </xf>
    <xf numFmtId="0" fontId="6" fillId="7" borderId="3" xfId="0" applyFont="1" applyFill="1" applyBorder="1" applyAlignment="1">
      <alignment vertical="center"/>
    </xf>
    <xf numFmtId="49" fontId="6" fillId="7" borderId="4" xfId="0" applyNumberFormat="1" applyFont="1" applyFill="1" applyBorder="1" applyAlignment="1">
      <alignment horizontal="center" vertical="center"/>
    </xf>
    <xf numFmtId="0" fontId="6" fillId="7" borderId="4" xfId="0" applyFont="1" applyFill="1" applyBorder="1" applyAlignment="1">
      <alignment horizontal="center" vertical="center"/>
    </xf>
    <xf numFmtId="0" fontId="6" fillId="7" borderId="4" xfId="0" applyFont="1" applyFill="1" applyBorder="1" applyAlignment="1">
      <alignment vertical="center" wrapText="1"/>
    </xf>
    <xf numFmtId="1" fontId="6" fillId="7" borderId="2" xfId="0" applyNumberFormat="1" applyFont="1" applyFill="1" applyBorder="1" applyAlignment="1">
      <alignment vertical="center"/>
    </xf>
    <xf numFmtId="0" fontId="6" fillId="3" borderId="2" xfId="0" applyFont="1" applyFill="1" applyBorder="1" applyAlignment="1">
      <alignment vertical="center" wrapText="1"/>
    </xf>
    <xf numFmtId="0" fontId="6" fillId="6" borderId="2" xfId="0" applyFont="1" applyFill="1" applyBorder="1" applyAlignment="1">
      <alignment horizontal="center" vertical="center" wrapText="1"/>
    </xf>
    <xf numFmtId="49" fontId="6" fillId="6" borderId="2" xfId="0" applyNumberFormat="1" applyFont="1" applyFill="1" applyBorder="1" applyAlignment="1">
      <alignment horizontal="center" vertical="center"/>
    </xf>
    <xf numFmtId="0" fontId="6" fillId="6" borderId="2" xfId="0" applyFont="1" applyFill="1" applyBorder="1" applyAlignment="1">
      <alignment horizontal="center" vertical="center"/>
    </xf>
    <xf numFmtId="0" fontId="6" fillId="6" borderId="2" xfId="0" applyFont="1" applyFill="1" applyBorder="1" applyAlignment="1">
      <alignment vertical="center" wrapText="1"/>
    </xf>
    <xf numFmtId="0" fontId="6" fillId="6" borderId="2" xfId="0" applyFont="1" applyFill="1" applyBorder="1" applyAlignment="1">
      <alignment vertical="center"/>
    </xf>
    <xf numFmtId="0" fontId="6" fillId="2" borderId="2" xfId="0" applyFont="1" applyFill="1" applyBorder="1" applyAlignment="1">
      <alignment horizontal="right" vertical="center"/>
    </xf>
    <xf numFmtId="0" fontId="6" fillId="4" borderId="2" xfId="0" applyFont="1" applyFill="1" applyBorder="1" applyAlignment="1">
      <alignment vertical="center" wrapText="1"/>
    </xf>
    <xf numFmtId="0" fontId="6" fillId="4" borderId="2" xfId="0" applyFont="1" applyFill="1" applyBorder="1" applyAlignment="1">
      <alignment horizontal="right" vertical="center"/>
    </xf>
    <xf numFmtId="49" fontId="6" fillId="5" borderId="2"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1" fontId="6" fillId="2" borderId="2" xfId="0" applyNumberFormat="1" applyFont="1" applyFill="1" applyBorder="1" applyAlignment="1">
      <alignment vertical="center"/>
    </xf>
    <xf numFmtId="0" fontId="6" fillId="4" borderId="2" xfId="0" applyFont="1" applyFill="1" applyBorder="1" applyAlignment="1">
      <alignment horizontal="center" vertical="center"/>
    </xf>
    <xf numFmtId="1" fontId="6" fillId="4" borderId="6" xfId="0" applyNumberFormat="1" applyFont="1" applyFill="1" applyBorder="1" applyAlignment="1">
      <alignment horizontal="right" vertical="center" wrapText="1"/>
    </xf>
    <xf numFmtId="0" fontId="6" fillId="4" borderId="6" xfId="0" applyFont="1" applyFill="1" applyBorder="1" applyAlignment="1">
      <alignment horizontal="right" vertical="center" wrapText="1"/>
    </xf>
    <xf numFmtId="0" fontId="6" fillId="4" borderId="2" xfId="0" applyFont="1" applyFill="1" applyBorder="1" applyAlignment="1">
      <alignment horizontal="right" vertical="center" wrapText="1"/>
    </xf>
    <xf numFmtId="1" fontId="6" fillId="4" borderId="2" xfId="0" applyNumberFormat="1" applyFont="1" applyFill="1" applyBorder="1" applyAlignment="1">
      <alignment horizontal="right" vertical="center" wrapText="1"/>
    </xf>
    <xf numFmtId="0" fontId="6" fillId="5" borderId="2" xfId="0" applyFont="1" applyFill="1" applyBorder="1" applyAlignment="1">
      <alignment horizontal="center" vertical="center"/>
    </xf>
    <xf numFmtId="49" fontId="6" fillId="5" borderId="2" xfId="0" applyNumberFormat="1" applyFont="1" applyFill="1" applyBorder="1" applyAlignment="1">
      <alignment horizontal="center" vertical="center"/>
    </xf>
    <xf numFmtId="1" fontId="6" fillId="5" borderId="2" xfId="0" applyNumberFormat="1" applyFont="1" applyFill="1" applyBorder="1" applyAlignment="1">
      <alignment horizontal="right" vertical="center" wrapText="1"/>
    </xf>
    <xf numFmtId="0" fontId="6" fillId="5" borderId="2" xfId="0" applyFont="1" applyFill="1" applyBorder="1" applyAlignment="1">
      <alignment horizontal="right" vertical="center" wrapText="1"/>
    </xf>
    <xf numFmtId="0" fontId="7" fillId="0" borderId="0" xfId="0" applyFont="1" applyAlignment="1">
      <alignment vertical="center" wrapText="1"/>
    </xf>
    <xf numFmtId="2" fontId="7" fillId="0" borderId="0" xfId="0" applyNumberFormat="1" applyFont="1" applyAlignment="1">
      <alignment vertical="center" wrapText="1"/>
    </xf>
    <xf numFmtId="0" fontId="6" fillId="4" borderId="0" xfId="0" applyFont="1" applyFill="1" applyAlignment="1">
      <alignment/>
    </xf>
    <xf numFmtId="0" fontId="6" fillId="4" borderId="0" xfId="0" applyFont="1" applyFill="1" applyAlignment="1">
      <alignment horizontal="center"/>
    </xf>
    <xf numFmtId="0" fontId="7" fillId="0" borderId="0" xfId="0" applyFont="1" applyAlignment="1">
      <alignment/>
    </xf>
    <xf numFmtId="0" fontId="7" fillId="4" borderId="0" xfId="0" applyFont="1" applyFill="1" applyAlignment="1">
      <alignment horizontal="right"/>
    </xf>
    <xf numFmtId="0" fontId="7" fillId="4" borderId="0" xfId="0" applyFont="1" applyFill="1" applyAlignment="1">
      <alignment/>
    </xf>
    <xf numFmtId="0" fontId="5" fillId="0" borderId="0" xfId="0" applyFont="1" applyAlignment="1">
      <alignment vertical="center"/>
    </xf>
    <xf numFmtId="0" fontId="7" fillId="6" borderId="2" xfId="0" applyFont="1" applyFill="1" applyBorder="1" applyAlignment="1">
      <alignment vertical="center"/>
    </xf>
    <xf numFmtId="0" fontId="7" fillId="4" borderId="0" xfId="0" applyFont="1" applyFill="1" applyAlignment="1">
      <alignment horizontal="center"/>
    </xf>
    <xf numFmtId="49" fontId="6" fillId="3" borderId="2" xfId="0" applyNumberFormat="1" applyFont="1" applyFill="1" applyBorder="1" applyAlignment="1">
      <alignment horizontal="center" vertical="center" wrapText="1"/>
    </xf>
    <xf numFmtId="49" fontId="6" fillId="6" borderId="2" xfId="0" applyNumberFormat="1" applyFont="1" applyFill="1" applyBorder="1" applyAlignment="1">
      <alignment horizontal="center" vertical="center" wrapText="1"/>
    </xf>
    <xf numFmtId="0" fontId="6" fillId="0" borderId="2" xfId="0" applyFont="1" applyFill="1" applyBorder="1" applyAlignment="1">
      <alignment horizontal="right" vertical="center"/>
    </xf>
    <xf numFmtId="0" fontId="7" fillId="0" borderId="0" xfId="0" applyFont="1" applyFill="1" applyAlignment="1">
      <alignment/>
    </xf>
    <xf numFmtId="0" fontId="5" fillId="0" borderId="0" xfId="0" applyFont="1" applyAlignment="1">
      <alignment horizontal="left" vertical="center"/>
    </xf>
    <xf numFmtId="0" fontId="6" fillId="5" borderId="2" xfId="0" applyFont="1" applyFill="1" applyBorder="1" applyAlignment="1">
      <alignment horizontal="right" vertical="center"/>
    </xf>
    <xf numFmtId="0" fontId="5" fillId="0" borderId="0" xfId="0" applyFont="1" applyAlignment="1">
      <alignment/>
    </xf>
    <xf numFmtId="49" fontId="6" fillId="3" borderId="2" xfId="0" applyNumberFormat="1" applyFont="1" applyFill="1" applyBorder="1" applyAlignment="1">
      <alignment horizontal="center" vertical="center" wrapText="1"/>
    </xf>
    <xf numFmtId="1" fontId="6" fillId="2" borderId="2" xfId="0" applyNumberFormat="1" applyFont="1" applyFill="1" applyBorder="1" applyAlignment="1">
      <alignment vertical="center" wrapText="1"/>
    </xf>
    <xf numFmtId="0" fontId="6" fillId="0" borderId="2" xfId="0" applyFont="1" applyFill="1" applyBorder="1" applyAlignment="1">
      <alignment horizontal="right" vertical="center"/>
    </xf>
    <xf numFmtId="0" fontId="6" fillId="0" borderId="0" xfId="0" applyFont="1" applyFill="1" applyAlignment="1">
      <alignment vertical="center" wrapText="1"/>
    </xf>
    <xf numFmtId="0" fontId="6" fillId="7" borderId="3" xfId="0" applyFont="1" applyFill="1" applyBorder="1" applyAlignment="1">
      <alignment vertical="center"/>
    </xf>
    <xf numFmtId="49" fontId="6" fillId="7" borderId="4" xfId="0" applyNumberFormat="1" applyFont="1" applyFill="1" applyBorder="1" applyAlignment="1">
      <alignment horizontal="center" vertical="center"/>
    </xf>
    <xf numFmtId="0" fontId="6" fillId="7" borderId="4" xfId="0" applyFont="1" applyFill="1" applyBorder="1" applyAlignment="1">
      <alignment horizontal="center" vertical="center"/>
    </xf>
    <xf numFmtId="0" fontId="6" fillId="7" borderId="4" xfId="0" applyFont="1" applyFill="1" applyBorder="1" applyAlignment="1">
      <alignment vertical="center" wrapText="1"/>
    </xf>
    <xf numFmtId="1" fontId="6" fillId="7" borderId="2" xfId="0" applyNumberFormat="1" applyFont="1" applyFill="1" applyBorder="1" applyAlignment="1">
      <alignment vertical="center"/>
    </xf>
    <xf numFmtId="49" fontId="6" fillId="6" borderId="2" xfId="0" applyNumberFormat="1" applyFont="1" applyFill="1" applyBorder="1" applyAlignment="1">
      <alignment horizontal="center" vertical="center" wrapText="1"/>
    </xf>
    <xf numFmtId="3" fontId="6" fillId="4" borderId="2" xfId="0" applyNumberFormat="1" applyFont="1" applyFill="1" applyBorder="1" applyAlignment="1">
      <alignment horizontal="right" vertical="center"/>
    </xf>
    <xf numFmtId="1" fontId="6" fillId="0" borderId="2" xfId="0" applyNumberFormat="1" applyFont="1" applyFill="1" applyBorder="1" applyAlignment="1">
      <alignment vertical="center"/>
    </xf>
    <xf numFmtId="0" fontId="6" fillId="0" borderId="2" xfId="0" applyFont="1" applyFill="1" applyBorder="1" applyAlignment="1">
      <alignment horizontal="center" vertical="center"/>
    </xf>
    <xf numFmtId="0" fontId="7" fillId="0" borderId="0" xfId="0" applyFont="1" applyAlignment="1">
      <alignment/>
    </xf>
    <xf numFmtId="49" fontId="6" fillId="2" borderId="2" xfId="0" applyNumberFormat="1" applyFont="1" applyFill="1" applyBorder="1" applyAlignment="1">
      <alignment vertical="center" wrapText="1"/>
    </xf>
    <xf numFmtId="0" fontId="7" fillId="0" borderId="0" xfId="0" applyFont="1" applyFill="1" applyAlignment="1">
      <alignment/>
    </xf>
    <xf numFmtId="0" fontId="6" fillId="0" borderId="0" xfId="0" applyFont="1" applyAlignment="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2" xfId="0" applyFont="1" applyBorder="1" applyAlignment="1">
      <alignment horizontal="center" vertical="center"/>
    </xf>
    <xf numFmtId="0" fontId="5" fillId="0" borderId="0" xfId="0" applyFont="1" applyBorder="1" applyAlignment="1">
      <alignment vertical="center"/>
    </xf>
    <xf numFmtId="49" fontId="6" fillId="0" borderId="2" xfId="0" applyNumberFormat="1" applyFont="1" applyFill="1" applyBorder="1" applyAlignment="1">
      <alignment vertical="center" wrapText="1"/>
    </xf>
    <xf numFmtId="0" fontId="6" fillId="4" borderId="6" xfId="0" applyFont="1" applyFill="1" applyBorder="1" applyAlignment="1">
      <alignment horizontal="center" vertical="center" wrapText="1"/>
    </xf>
    <xf numFmtId="49" fontId="6" fillId="4" borderId="2" xfId="0" applyNumberFormat="1" applyFont="1" applyFill="1" applyBorder="1" applyAlignment="1">
      <alignment vertical="center" wrapText="1"/>
    </xf>
    <xf numFmtId="49" fontId="6" fillId="6" borderId="2" xfId="0" applyNumberFormat="1" applyFont="1" applyFill="1" applyBorder="1" applyAlignment="1">
      <alignment vertical="center" wrapText="1"/>
    </xf>
    <xf numFmtId="1" fontId="6" fillId="5" borderId="2" xfId="0" applyNumberFormat="1" applyFont="1" applyFill="1" applyBorder="1" applyAlignment="1">
      <alignment vertical="center"/>
    </xf>
    <xf numFmtId="0" fontId="6" fillId="2" borderId="2" xfId="0" applyFont="1" applyFill="1" applyBorder="1" applyAlignment="1">
      <alignment horizontal="right" vertical="center" wrapText="1"/>
    </xf>
    <xf numFmtId="16" fontId="6" fillId="3" borderId="2" xfId="0" applyNumberFormat="1" applyFont="1" applyFill="1" applyBorder="1" applyAlignment="1">
      <alignment horizontal="center" vertical="center" wrapText="1"/>
    </xf>
    <xf numFmtId="1" fontId="6" fillId="3" borderId="2" xfId="0" applyNumberFormat="1" applyFont="1" applyFill="1" applyBorder="1" applyAlignment="1">
      <alignment horizontal="right" vertical="center" wrapText="1"/>
    </xf>
    <xf numFmtId="1" fontId="7" fillId="0" borderId="0" xfId="0" applyNumberFormat="1" applyFont="1" applyAlignment="1">
      <alignment vertical="center" wrapText="1"/>
    </xf>
    <xf numFmtId="16" fontId="6" fillId="3" borderId="2" xfId="0" applyNumberFormat="1" applyFont="1" applyFill="1" applyBorder="1" applyAlignment="1">
      <alignment horizontal="center" vertical="center"/>
    </xf>
    <xf numFmtId="1" fontId="6" fillId="0" borderId="2" xfId="0" applyNumberFormat="1" applyFont="1" applyBorder="1" applyAlignment="1">
      <alignment horizontal="right" vertical="center"/>
    </xf>
    <xf numFmtId="17" fontId="6" fillId="3" borderId="2" xfId="0" applyNumberFormat="1" applyFont="1" applyFill="1" applyBorder="1" applyAlignment="1">
      <alignment horizontal="center" vertical="center"/>
    </xf>
    <xf numFmtId="1" fontId="6" fillId="0" borderId="2" xfId="0" applyNumberFormat="1" applyFont="1" applyBorder="1" applyAlignment="1">
      <alignment vertical="center"/>
    </xf>
    <xf numFmtId="0" fontId="6" fillId="4" borderId="2" xfId="0" applyFont="1" applyFill="1" applyBorder="1" applyAlignment="1">
      <alignment horizontal="center" vertical="center"/>
    </xf>
    <xf numFmtId="0" fontId="6" fillId="4" borderId="7" xfId="0" applyFont="1" applyFill="1" applyBorder="1" applyAlignment="1">
      <alignment horizontal="center" vertical="center" wrapText="1"/>
    </xf>
    <xf numFmtId="49" fontId="6" fillId="4" borderId="2" xfId="0" applyNumberFormat="1" applyFont="1" applyFill="1" applyBorder="1" applyAlignment="1">
      <alignment horizontal="center" vertical="center"/>
    </xf>
    <xf numFmtId="1" fontId="6" fillId="4" borderId="2" xfId="0" applyNumberFormat="1" applyFont="1" applyFill="1" applyBorder="1" applyAlignment="1">
      <alignment vertical="center"/>
    </xf>
    <xf numFmtId="0" fontId="6" fillId="4" borderId="4" xfId="0" applyFont="1" applyFill="1" applyBorder="1" applyAlignment="1">
      <alignment vertical="center" wrapText="1"/>
    </xf>
    <xf numFmtId="0" fontId="6" fillId="4" borderId="2" xfId="0" applyFont="1" applyFill="1" applyBorder="1" applyAlignment="1">
      <alignment vertical="center"/>
    </xf>
    <xf numFmtId="0" fontId="6" fillId="5" borderId="2" xfId="0" applyFont="1" applyFill="1" applyBorder="1" applyAlignment="1">
      <alignment vertical="center"/>
    </xf>
    <xf numFmtId="49" fontId="6" fillId="5" borderId="2" xfId="0" applyNumberFormat="1" applyFont="1" applyFill="1" applyBorder="1" applyAlignment="1">
      <alignment vertical="center"/>
    </xf>
    <xf numFmtId="0" fontId="6" fillId="0" borderId="1" xfId="0" applyFont="1" applyBorder="1" applyAlignment="1">
      <alignment vertical="center"/>
    </xf>
    <xf numFmtId="49" fontId="7" fillId="0" borderId="1" xfId="0" applyNumberFormat="1" applyFont="1" applyBorder="1" applyAlignment="1">
      <alignment vertical="center"/>
    </xf>
    <xf numFmtId="0" fontId="7" fillId="0" borderId="1" xfId="0" applyFont="1" applyBorder="1" applyAlignment="1">
      <alignment vertical="center"/>
    </xf>
    <xf numFmtId="49" fontId="7" fillId="0" borderId="1" xfId="0" applyNumberFormat="1" applyFont="1" applyBorder="1" applyAlignment="1">
      <alignment vertical="center" wrapText="1"/>
    </xf>
    <xf numFmtId="1" fontId="6" fillId="0" borderId="1" xfId="0" applyNumberFormat="1" applyFont="1" applyBorder="1" applyAlignment="1">
      <alignment vertical="center"/>
    </xf>
    <xf numFmtId="1" fontId="7" fillId="0" borderId="1" xfId="0" applyNumberFormat="1" applyFont="1" applyBorder="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7" fillId="0" borderId="0" xfId="0" applyNumberFormat="1" applyFont="1" applyAlignment="1">
      <alignment vertical="center" wrapText="1"/>
    </xf>
    <xf numFmtId="1" fontId="6" fillId="0" borderId="0" xfId="0" applyNumberFormat="1" applyFont="1" applyAlignment="1">
      <alignment vertical="center"/>
    </xf>
    <xf numFmtId="1" fontId="7" fillId="0" borderId="0" xfId="0" applyNumberFormat="1" applyFont="1" applyAlignment="1">
      <alignment vertical="center"/>
    </xf>
    <xf numFmtId="0" fontId="7" fillId="5" borderId="3" xfId="0" applyFont="1" applyFill="1" applyBorder="1" applyAlignment="1">
      <alignment vertical="center"/>
    </xf>
    <xf numFmtId="49" fontId="7" fillId="5" borderId="4" xfId="0" applyNumberFormat="1" applyFont="1" applyFill="1" applyBorder="1" applyAlignment="1">
      <alignment vertical="center"/>
    </xf>
    <xf numFmtId="0" fontId="7" fillId="5" borderId="5" xfId="0" applyFont="1" applyFill="1" applyBorder="1" applyAlignment="1">
      <alignment vertical="center"/>
    </xf>
    <xf numFmtId="49" fontId="6" fillId="5" borderId="2" xfId="0" applyNumberFormat="1" applyFont="1" applyFill="1" applyBorder="1" applyAlignment="1">
      <alignment vertical="center" wrapText="1"/>
    </xf>
    <xf numFmtId="1" fontId="6" fillId="5" borderId="2" xfId="0" applyNumberFormat="1" applyFont="1" applyFill="1" applyBorder="1" applyAlignment="1">
      <alignment vertical="center"/>
    </xf>
    <xf numFmtId="0" fontId="7" fillId="5" borderId="3" xfId="0" applyFont="1" applyFill="1" applyBorder="1" applyAlignment="1">
      <alignment horizontal="center" vertical="center"/>
    </xf>
    <xf numFmtId="49" fontId="7" fillId="5" borderId="4" xfId="0" applyNumberFormat="1" applyFont="1" applyFill="1" applyBorder="1" applyAlignment="1">
      <alignment horizontal="center" vertical="center"/>
    </xf>
    <xf numFmtId="0" fontId="7" fillId="5" borderId="5" xfId="0" applyFont="1" applyFill="1" applyBorder="1" applyAlignment="1">
      <alignment horizontal="center" vertical="center"/>
    </xf>
    <xf numFmtId="0" fontId="7" fillId="0" borderId="2" xfId="0" applyFont="1" applyBorder="1" applyAlignment="1">
      <alignment vertical="center"/>
    </xf>
    <xf numFmtId="49" fontId="7" fillId="0" borderId="2" xfId="0" applyNumberFormat="1" applyFont="1" applyBorder="1" applyAlignment="1">
      <alignment vertical="center" wrapText="1"/>
    </xf>
    <xf numFmtId="49" fontId="6" fillId="0" borderId="1" xfId="0" applyNumberFormat="1" applyFont="1" applyBorder="1" applyAlignment="1">
      <alignment vertical="center"/>
    </xf>
    <xf numFmtId="49" fontId="6" fillId="0" borderId="1" xfId="0" applyNumberFormat="1" applyFont="1" applyBorder="1" applyAlignment="1">
      <alignment vertical="center" wrapText="1"/>
    </xf>
    <xf numFmtId="0" fontId="6" fillId="4" borderId="0" xfId="0" applyFont="1" applyFill="1" applyBorder="1" applyAlignment="1">
      <alignment vertical="center" wrapText="1"/>
    </xf>
    <xf numFmtId="49" fontId="6" fillId="4" borderId="0" xfId="0" applyNumberFormat="1" applyFont="1" applyFill="1" applyBorder="1" applyAlignment="1">
      <alignment vertical="center" wrapText="1"/>
    </xf>
    <xf numFmtId="1" fontId="6" fillId="4" borderId="0" xfId="0" applyNumberFormat="1" applyFont="1" applyFill="1" applyBorder="1" applyAlignment="1">
      <alignment horizontal="right" vertical="center"/>
    </xf>
    <xf numFmtId="49" fontId="6" fillId="0" borderId="2" xfId="0" applyNumberFormat="1" applyFont="1" applyFill="1" applyBorder="1" applyAlignment="1">
      <alignment horizontal="center" vertical="center"/>
    </xf>
    <xf numFmtId="1" fontId="6" fillId="0" borderId="2" xfId="0" applyNumberFormat="1" applyFont="1" applyFill="1" applyBorder="1" applyAlignment="1">
      <alignment vertical="center" wrapText="1"/>
    </xf>
    <xf numFmtId="49" fontId="7" fillId="7" borderId="4" xfId="0" applyNumberFormat="1" applyFont="1" applyFill="1" applyBorder="1" applyAlignment="1">
      <alignment vertical="center"/>
    </xf>
    <xf numFmtId="0" fontId="7" fillId="7" borderId="4" xfId="0" applyFont="1" applyFill="1" applyBorder="1" applyAlignment="1">
      <alignment vertical="center"/>
    </xf>
    <xf numFmtId="49" fontId="7" fillId="7" borderId="4" xfId="0" applyNumberFormat="1" applyFont="1" applyFill="1" applyBorder="1" applyAlignment="1">
      <alignment vertical="center" wrapText="1"/>
    </xf>
    <xf numFmtId="1" fontId="6" fillId="7" borderId="4" xfId="0" applyNumberFormat="1" applyFont="1" applyFill="1" applyBorder="1" applyAlignment="1">
      <alignment vertical="center"/>
    </xf>
    <xf numFmtId="1" fontId="7" fillId="7" borderId="4" xfId="0" applyNumberFormat="1" applyFont="1" applyFill="1" applyBorder="1" applyAlignment="1">
      <alignment vertical="center"/>
    </xf>
    <xf numFmtId="0" fontId="6" fillId="2" borderId="3" xfId="0" applyFont="1" applyFill="1" applyBorder="1" applyAlignment="1">
      <alignment vertical="center"/>
    </xf>
    <xf numFmtId="49" fontId="6" fillId="2" borderId="4"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6" fillId="2" borderId="4" xfId="0" applyFont="1" applyFill="1" applyBorder="1" applyAlignment="1">
      <alignment vertical="center" wrapText="1"/>
    </xf>
    <xf numFmtId="0" fontId="7" fillId="6" borderId="3" xfId="0" applyFont="1" applyFill="1" applyBorder="1" applyAlignment="1">
      <alignment vertical="center"/>
    </xf>
    <xf numFmtId="49" fontId="7" fillId="6" borderId="4" xfId="0" applyNumberFormat="1" applyFont="1" applyFill="1" applyBorder="1" applyAlignment="1">
      <alignment vertical="center"/>
    </xf>
    <xf numFmtId="0" fontId="7" fillId="6" borderId="5" xfId="0" applyFont="1" applyFill="1" applyBorder="1" applyAlignment="1">
      <alignment vertical="center"/>
    </xf>
    <xf numFmtId="49" fontId="6" fillId="6" borderId="2" xfId="0" applyNumberFormat="1" applyFont="1" applyFill="1" applyBorder="1" applyAlignment="1">
      <alignment vertical="center" wrapText="1"/>
    </xf>
    <xf numFmtId="1" fontId="6" fillId="6" borderId="2" xfId="0" applyNumberFormat="1" applyFont="1" applyFill="1" applyBorder="1" applyAlignment="1">
      <alignment horizontal="center" vertical="center"/>
    </xf>
    <xf numFmtId="1" fontId="6" fillId="5" borderId="2" xfId="0" applyNumberFormat="1" applyFont="1" applyFill="1" applyBorder="1" applyAlignment="1">
      <alignment vertical="center" wrapText="1"/>
    </xf>
    <xf numFmtId="0" fontId="6" fillId="5" borderId="2" xfId="0" applyFont="1" applyFill="1" applyBorder="1" applyAlignment="1">
      <alignment vertical="center"/>
    </xf>
    <xf numFmtId="1" fontId="6" fillId="0" borderId="2" xfId="0" applyNumberFormat="1" applyFont="1" applyFill="1" applyBorder="1" applyAlignment="1">
      <alignment horizontal="right" vertical="center" wrapText="1"/>
    </xf>
    <xf numFmtId="0" fontId="7" fillId="0" borderId="0" xfId="0" applyFont="1" applyFill="1" applyBorder="1" applyAlignment="1">
      <alignment vertical="center"/>
    </xf>
    <xf numFmtId="0" fontId="5" fillId="0" borderId="1" xfId="0" applyFont="1" applyBorder="1" applyAlignment="1">
      <alignment vertical="center"/>
    </xf>
    <xf numFmtId="2" fontId="6" fillId="4" borderId="2" xfId="0" applyNumberFormat="1" applyFont="1" applyFill="1" applyBorder="1" applyAlignment="1">
      <alignment horizontal="right" vertical="center"/>
    </xf>
    <xf numFmtId="0" fontId="6" fillId="2" borderId="2" xfId="0" applyFont="1" applyFill="1" applyBorder="1" applyAlignment="1">
      <alignment horizontal="center" vertical="center" wrapText="1"/>
    </xf>
    <xf numFmtId="49" fontId="6" fillId="0" borderId="2" xfId="0" applyNumberFormat="1" applyFont="1" applyBorder="1" applyAlignment="1">
      <alignment vertical="center" wrapText="1"/>
    </xf>
    <xf numFmtId="1" fontId="7" fillId="0" borderId="0" xfId="0" applyNumberFormat="1" applyFont="1" applyFill="1" applyAlignment="1">
      <alignment/>
    </xf>
    <xf numFmtId="1" fontId="7" fillId="0" borderId="0" xfId="0" applyNumberFormat="1" applyFont="1" applyAlignment="1">
      <alignment/>
    </xf>
    <xf numFmtId="0" fontId="7" fillId="0" borderId="0" xfId="0" applyFont="1" applyBorder="1" applyAlignment="1">
      <alignment vertical="center"/>
    </xf>
    <xf numFmtId="0" fontId="0" fillId="0" borderId="0" xfId="0" applyAlignment="1">
      <alignment vertical="center"/>
    </xf>
    <xf numFmtId="0" fontId="7" fillId="4" borderId="0" xfId="0" applyFont="1" applyFill="1" applyAlignment="1">
      <alignment vertical="center"/>
    </xf>
    <xf numFmtId="1" fontId="6" fillId="6" borderId="2" xfId="0" applyNumberFormat="1" applyFont="1" applyFill="1" applyBorder="1" applyAlignment="1">
      <alignment horizontal="center" vertical="center" wrapText="1"/>
    </xf>
    <xf numFmtId="0" fontId="0" fillId="0" borderId="0" xfId="0" applyAlignment="1" applyProtection="1">
      <alignment/>
      <protection locked="0"/>
    </xf>
    <xf numFmtId="1" fontId="0" fillId="0" borderId="0" xfId="0" applyNumberFormat="1" applyAlignment="1">
      <alignment/>
    </xf>
    <xf numFmtId="1" fontId="6" fillId="3" borderId="2" xfId="0" applyNumberFormat="1" applyFont="1" applyFill="1" applyBorder="1" applyAlignment="1">
      <alignment horizontal="center" vertical="center" wrapText="1"/>
    </xf>
    <xf numFmtId="1" fontId="6" fillId="6" borderId="2" xfId="0" applyNumberFormat="1" applyFont="1" applyFill="1" applyBorder="1" applyAlignment="1">
      <alignment vertical="center"/>
    </xf>
    <xf numFmtId="1" fontId="7" fillId="0" borderId="0" xfId="0" applyNumberFormat="1" applyFont="1" applyBorder="1" applyAlignment="1">
      <alignment vertical="center"/>
    </xf>
    <xf numFmtId="1" fontId="6" fillId="2" borderId="2" xfId="0" applyNumberFormat="1" applyFont="1" applyFill="1" applyBorder="1" applyAlignment="1">
      <alignment horizontal="center" vertical="center" wrapText="1"/>
    </xf>
    <xf numFmtId="0" fontId="0" fillId="4" borderId="0" xfId="0" applyFill="1" applyAlignment="1">
      <alignment/>
    </xf>
    <xf numFmtId="172" fontId="6" fillId="5" borderId="2" xfId="0" applyNumberFormat="1" applyFont="1" applyFill="1" applyBorder="1" applyAlignment="1">
      <alignment horizontal="right" vertical="center"/>
    </xf>
    <xf numFmtId="2" fontId="6" fillId="2" borderId="2" xfId="0" applyNumberFormat="1" applyFont="1" applyFill="1" applyBorder="1" applyAlignment="1">
      <alignment horizontal="right" vertical="center"/>
    </xf>
    <xf numFmtId="0" fontId="7" fillId="0" borderId="0" xfId="0" applyFont="1" applyBorder="1" applyAlignment="1">
      <alignment/>
    </xf>
    <xf numFmtId="0" fontId="10" fillId="0" borderId="0" xfId="0" applyFont="1" applyBorder="1" applyAlignment="1">
      <alignment/>
    </xf>
    <xf numFmtId="0" fontId="10" fillId="0" borderId="0" xfId="0" applyFont="1" applyAlignment="1">
      <alignment/>
    </xf>
    <xf numFmtId="0" fontId="10" fillId="0" borderId="0" xfId="0" applyFont="1" applyFill="1" applyBorder="1" applyAlignment="1">
      <alignment/>
    </xf>
    <xf numFmtId="1" fontId="11" fillId="0" borderId="0" xfId="0" applyNumberFormat="1" applyFont="1" applyFill="1" applyBorder="1" applyAlignment="1">
      <alignment horizontal="right" vertical="center"/>
    </xf>
    <xf numFmtId="0" fontId="7" fillId="0" borderId="2" xfId="0" applyFont="1" applyBorder="1" applyAlignment="1">
      <alignment vertical="center" wrapText="1"/>
    </xf>
    <xf numFmtId="2" fontId="6" fillId="4" borderId="2" xfId="0" applyNumberFormat="1" applyFont="1" applyFill="1" applyBorder="1" applyAlignment="1">
      <alignment horizontal="right" vertical="center"/>
    </xf>
    <xf numFmtId="0" fontId="7" fillId="0" borderId="2" xfId="0" applyFont="1" applyBorder="1" applyAlignment="1">
      <alignment horizontal="center" vertical="center"/>
    </xf>
    <xf numFmtId="0" fontId="6" fillId="0" borderId="2" xfId="0" applyFont="1" applyBorder="1" applyAlignment="1">
      <alignment horizontal="right" vertical="center"/>
    </xf>
    <xf numFmtId="172" fontId="6" fillId="0" borderId="2" xfId="0" applyNumberFormat="1" applyFont="1" applyFill="1" applyBorder="1" applyAlignment="1">
      <alignment horizontal="right" vertical="center"/>
    </xf>
    <xf numFmtId="172" fontId="6" fillId="5" borderId="2" xfId="0" applyNumberFormat="1" applyFont="1" applyFill="1" applyBorder="1" applyAlignment="1">
      <alignment vertical="center"/>
    </xf>
    <xf numFmtId="172" fontId="6" fillId="5" borderId="2" xfId="0" applyNumberFormat="1" applyFont="1" applyFill="1" applyBorder="1" applyAlignment="1">
      <alignment horizontal="right" vertical="center"/>
    </xf>
    <xf numFmtId="0" fontId="0" fillId="0" borderId="0" xfId="0" applyFill="1" applyAlignment="1" applyProtection="1">
      <alignment/>
      <protection locked="0"/>
    </xf>
    <xf numFmtId="0" fontId="0" fillId="0" borderId="0" xfId="0" applyFill="1" applyBorder="1" applyAlignment="1">
      <alignment/>
    </xf>
    <xf numFmtId="1" fontId="0" fillId="0" borderId="0" xfId="0" applyNumberFormat="1" applyFill="1" applyBorder="1" applyAlignment="1">
      <alignment/>
    </xf>
    <xf numFmtId="176" fontId="0" fillId="0" borderId="0" xfId="0" applyNumberFormat="1" applyFill="1" applyBorder="1" applyAlignment="1">
      <alignment/>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2"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7" fillId="0" borderId="0" xfId="0" applyFont="1" applyFill="1" applyBorder="1" applyAlignment="1">
      <alignment/>
    </xf>
    <xf numFmtId="2" fontId="6" fillId="5" borderId="2" xfId="0" applyNumberFormat="1" applyFont="1" applyFill="1" applyBorder="1" applyAlignment="1">
      <alignment horizontal="right" vertical="center"/>
    </xf>
    <xf numFmtId="1" fontId="7" fillId="0" borderId="0" xfId="0" applyNumberFormat="1" applyFont="1" applyFill="1" applyAlignment="1">
      <alignment/>
    </xf>
    <xf numFmtId="1" fontId="7" fillId="0" borderId="0" xfId="0" applyNumberFormat="1" applyFont="1" applyAlignment="1">
      <alignment/>
    </xf>
    <xf numFmtId="0" fontId="4" fillId="0" borderId="0" xfId="0" applyFont="1" applyFill="1" applyBorder="1" applyAlignment="1">
      <alignment vertical="center"/>
    </xf>
    <xf numFmtId="0" fontId="4" fillId="0" borderId="0" xfId="0" applyFont="1" applyFill="1" applyBorder="1" applyAlignment="1">
      <alignment/>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1" fontId="6" fillId="0" borderId="0" xfId="0" applyNumberFormat="1" applyFont="1" applyFill="1" applyBorder="1" applyAlignment="1">
      <alignment horizontal="right" vertical="center"/>
    </xf>
    <xf numFmtId="1" fontId="6" fillId="0" borderId="2" xfId="0" applyNumberFormat="1" applyFont="1" applyBorder="1" applyAlignment="1">
      <alignment vertical="center" wrapText="1"/>
    </xf>
    <xf numFmtId="0" fontId="12" fillId="0" borderId="0" xfId="0" applyFont="1" applyFill="1" applyAlignment="1">
      <alignment/>
    </xf>
    <xf numFmtId="0" fontId="7" fillId="0" borderId="0" xfId="0" applyFont="1" applyFill="1" applyBorder="1" applyAlignment="1">
      <alignment/>
    </xf>
    <xf numFmtId="1" fontId="6" fillId="0" borderId="0" xfId="0" applyNumberFormat="1" applyFont="1" applyFill="1" applyBorder="1" applyAlignment="1">
      <alignment horizontal="right" vertical="center"/>
    </xf>
    <xf numFmtId="0" fontId="6" fillId="0" borderId="2" xfId="0" applyFont="1" applyFill="1" applyBorder="1" applyAlignment="1">
      <alignment vertical="center"/>
    </xf>
    <xf numFmtId="49" fontId="7" fillId="0" borderId="2" xfId="0" applyNumberFormat="1" applyFont="1" applyBorder="1" applyAlignment="1">
      <alignment vertical="center" wrapText="1"/>
    </xf>
    <xf numFmtId="0" fontId="7" fillId="0" borderId="2" xfId="0" applyFont="1" applyBorder="1" applyAlignment="1">
      <alignment horizontal="right" vertical="center"/>
    </xf>
    <xf numFmtId="0" fontId="7" fillId="0" borderId="2" xfId="0" applyFont="1" applyFill="1" applyBorder="1" applyAlignment="1">
      <alignment vertical="center" wrapText="1"/>
    </xf>
    <xf numFmtId="0" fontId="6" fillId="0" borderId="2" xfId="0" applyFont="1" applyBorder="1" applyAlignment="1">
      <alignment vertical="center"/>
    </xf>
    <xf numFmtId="0" fontId="6" fillId="0" borderId="6" xfId="0" applyFont="1" applyFill="1" applyBorder="1" applyAlignment="1">
      <alignment horizontal="center" vertical="center" wrapText="1"/>
    </xf>
    <xf numFmtId="1" fontId="6" fillId="8" borderId="2" xfId="0" applyNumberFormat="1" applyFont="1" applyFill="1" applyBorder="1" applyAlignment="1">
      <alignment horizontal="right" vertical="center"/>
    </xf>
    <xf numFmtId="1" fontId="0" fillId="0" borderId="0" xfId="0" applyNumberFormat="1" applyFill="1" applyAlignment="1">
      <alignment/>
    </xf>
    <xf numFmtId="0" fontId="0" fillId="0" borderId="6" xfId="0" applyBorder="1" applyAlignment="1">
      <alignment vertical="center"/>
    </xf>
    <xf numFmtId="0" fontId="6" fillId="7" borderId="2" xfId="0" applyFont="1" applyFill="1" applyBorder="1" applyAlignment="1">
      <alignment vertical="center"/>
    </xf>
    <xf numFmtId="0" fontId="7" fillId="7" borderId="2" xfId="0" applyFont="1" applyFill="1" applyBorder="1" applyAlignment="1">
      <alignment vertical="center"/>
    </xf>
    <xf numFmtId="0" fontId="7" fillId="0" borderId="6" xfId="0" applyFont="1" applyBorder="1" applyAlignment="1">
      <alignment horizontal="center" vertical="center" wrapText="1"/>
    </xf>
    <xf numFmtId="0" fontId="6" fillId="0" borderId="2" xfId="0" applyFont="1" applyFill="1" applyBorder="1" applyAlignment="1">
      <alignment horizontal="left" vertical="center" wrapText="1"/>
    </xf>
    <xf numFmtId="0" fontId="0" fillId="0" borderId="2" xfId="0" applyBorder="1" applyAlignment="1">
      <alignment/>
    </xf>
    <xf numFmtId="0" fontId="0" fillId="0" borderId="2" xfId="0" applyBorder="1" applyAlignment="1">
      <alignment vertical="center"/>
    </xf>
    <xf numFmtId="0" fontId="6" fillId="4" borderId="7" xfId="0" applyFont="1" applyFill="1" applyBorder="1" applyAlignment="1">
      <alignment horizontal="center" vertical="center"/>
    </xf>
    <xf numFmtId="0" fontId="0" fillId="0" borderId="6" xfId="0" applyBorder="1" applyAlignment="1">
      <alignment horizontal="center" vertical="center"/>
    </xf>
    <xf numFmtId="0" fontId="7" fillId="0" borderId="7" xfId="0" applyFont="1" applyBorder="1" applyAlignment="1">
      <alignment vertical="center"/>
    </xf>
    <xf numFmtId="0" fontId="0" fillId="0" borderId="7" xfId="0" applyBorder="1" applyAlignment="1">
      <alignment vertical="center"/>
    </xf>
    <xf numFmtId="1" fontId="0" fillId="0" borderId="0" xfId="0" applyNumberFormat="1" applyAlignment="1">
      <alignment vertical="center" wrapText="1"/>
    </xf>
    <xf numFmtId="0" fontId="2" fillId="0" borderId="0" xfId="0" applyFont="1" applyAlignment="1">
      <alignment horizontal="justify" wrapText="1"/>
    </xf>
    <xf numFmtId="0" fontId="0" fillId="0" borderId="0" xfId="0" applyAlignment="1">
      <alignment wrapText="1"/>
    </xf>
    <xf numFmtId="0" fontId="3" fillId="0" borderId="0" xfId="0" applyFont="1" applyAlignment="1">
      <alignment horizontal="justify" wrapText="1"/>
    </xf>
    <xf numFmtId="0" fontId="0" fillId="0" borderId="0" xfId="0" applyFont="1" applyAlignment="1">
      <alignment wrapText="1"/>
    </xf>
    <xf numFmtId="0" fontId="6" fillId="4"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7" fillId="0" borderId="7" xfId="0" applyFont="1" applyBorder="1" applyAlignment="1">
      <alignment horizontal="center" vertical="center" wrapText="1"/>
    </xf>
    <xf numFmtId="0" fontId="6" fillId="4"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 fillId="4" borderId="9"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 fillId="4" borderId="1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14"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0" borderId="2" xfId="0" applyFont="1" applyBorder="1" applyAlignment="1">
      <alignment vertical="center"/>
    </xf>
    <xf numFmtId="0" fontId="6" fillId="2" borderId="2" xfId="0" applyFont="1" applyFill="1" applyBorder="1" applyAlignment="1">
      <alignment horizontal="center" vertical="center"/>
    </xf>
    <xf numFmtId="0" fontId="6" fillId="5" borderId="2" xfId="0" applyFont="1" applyFill="1" applyBorder="1" applyAlignment="1">
      <alignment horizontal="left" vertical="center" wrapText="1"/>
    </xf>
    <xf numFmtId="49" fontId="6" fillId="5" borderId="2" xfId="0" applyNumberFormat="1" applyFont="1" applyFill="1" applyBorder="1" applyAlignment="1">
      <alignment horizontal="center" vertical="center"/>
    </xf>
    <xf numFmtId="0" fontId="0" fillId="0" borderId="2" xfId="0" applyBorder="1" applyAlignment="1">
      <alignment horizontal="center" vertical="center"/>
    </xf>
    <xf numFmtId="49" fontId="6" fillId="0" borderId="2" xfId="0" applyNumberFormat="1" applyFont="1" applyFill="1" applyBorder="1" applyAlignment="1">
      <alignment horizontal="center" vertical="center"/>
    </xf>
    <xf numFmtId="0" fontId="6" fillId="2" borderId="3"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6" fillId="0" borderId="0" xfId="0" applyFont="1" applyBorder="1" applyAlignment="1">
      <alignment vertical="center" wrapText="1"/>
    </xf>
    <xf numFmtId="0" fontId="7"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6" fillId="5" borderId="3" xfId="0" applyFont="1" applyFill="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6" fillId="0" borderId="3"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6" fillId="7" borderId="2" xfId="0" applyFont="1" applyFill="1" applyBorder="1" applyAlignment="1">
      <alignment vertical="center"/>
    </xf>
    <xf numFmtId="0" fontId="7" fillId="7" borderId="2" xfId="0" applyFont="1" applyFill="1" applyBorder="1" applyAlignment="1">
      <alignment vertical="center"/>
    </xf>
    <xf numFmtId="0" fontId="5" fillId="0" borderId="0" xfId="0" applyFont="1" applyAlignment="1">
      <alignment vertical="center" wrapText="1"/>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4" fillId="0" borderId="0" xfId="0" applyFont="1" applyFill="1" applyBorder="1" applyAlignment="1">
      <alignment vertical="center" wrapText="1"/>
    </xf>
    <xf numFmtId="0" fontId="6" fillId="2" borderId="4" xfId="0" applyFont="1" applyFill="1" applyBorder="1" applyAlignment="1">
      <alignment vertical="center"/>
    </xf>
    <xf numFmtId="0" fontId="6" fillId="2" borderId="5" xfId="0" applyFont="1" applyFill="1" applyBorder="1" applyAlignment="1">
      <alignment vertical="center"/>
    </xf>
    <xf numFmtId="0" fontId="6" fillId="4" borderId="0" xfId="0" applyFont="1" applyFill="1" applyAlignment="1">
      <alignment/>
    </xf>
    <xf numFmtId="49" fontId="6" fillId="4" borderId="8" xfId="0" applyNumberFormat="1" applyFont="1" applyFill="1" applyBorder="1" applyAlignment="1">
      <alignment horizontal="center" vertical="center"/>
    </xf>
    <xf numFmtId="49" fontId="6" fillId="4" borderId="7" xfId="0" applyNumberFormat="1" applyFont="1" applyFill="1" applyBorder="1" applyAlignment="1">
      <alignment horizontal="center" vertical="center"/>
    </xf>
    <xf numFmtId="49" fontId="6" fillId="4" borderId="6"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vertical="center" wrapText="1"/>
    </xf>
    <xf numFmtId="0" fontId="6" fillId="4" borderId="7" xfId="0" applyFont="1" applyFill="1" applyBorder="1" applyAlignment="1">
      <alignment vertical="center" wrapText="1"/>
    </xf>
    <xf numFmtId="0" fontId="6" fillId="4" borderId="6"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6" borderId="0" xfId="0" applyFont="1" applyFill="1" applyAlignment="1">
      <alignment/>
    </xf>
    <xf numFmtId="0" fontId="7" fillId="4" borderId="0" xfId="0" applyFont="1" applyFill="1" applyAlignment="1">
      <alignment horizontal="right"/>
    </xf>
    <xf numFmtId="1" fontId="7" fillId="4" borderId="0" xfId="0" applyNumberFormat="1" applyFont="1" applyFill="1" applyAlignment="1">
      <alignment horizontal="right"/>
    </xf>
    <xf numFmtId="0" fontId="6" fillId="6" borderId="0" xfId="0" applyFont="1" applyFill="1" applyAlignment="1">
      <alignment horizontal="center" wrapText="1"/>
    </xf>
    <xf numFmtId="0" fontId="7" fillId="0" borderId="0" xfId="0" applyFont="1" applyAlignment="1">
      <alignment/>
    </xf>
    <xf numFmtId="0" fontId="7" fillId="4" borderId="0" xfId="0" applyFont="1" applyFill="1" applyAlignment="1">
      <alignment/>
    </xf>
    <xf numFmtId="1" fontId="7" fillId="0" borderId="0" xfId="0" applyNumberFormat="1" applyFont="1" applyAlignment="1">
      <alignment/>
    </xf>
    <xf numFmtId="0" fontId="4" fillId="0" borderId="0" xfId="0" applyFont="1" applyBorder="1" applyAlignment="1">
      <alignment/>
    </xf>
    <xf numFmtId="0" fontId="6" fillId="2" borderId="2" xfId="0" applyFont="1" applyFill="1" applyBorder="1" applyAlignment="1">
      <alignment vertical="center"/>
    </xf>
    <xf numFmtId="0" fontId="6" fillId="2" borderId="2" xfId="0" applyFont="1" applyFill="1" applyBorder="1" applyAlignment="1">
      <alignment horizontal="center" vertical="center" wrapText="1"/>
    </xf>
    <xf numFmtId="0" fontId="7" fillId="2" borderId="2" xfId="0" applyFont="1" applyFill="1" applyBorder="1" applyAlignment="1">
      <alignment/>
    </xf>
    <xf numFmtId="0" fontId="0" fillId="0" borderId="7" xfId="0"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xf>
    <xf numFmtId="0" fontId="6"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0" fontId="6" fillId="4" borderId="0" xfId="0" applyFont="1" applyFill="1" applyAlignment="1">
      <alignment/>
    </xf>
    <xf numFmtId="0" fontId="6" fillId="6" borderId="0" xfId="0" applyFont="1" applyFill="1" applyAlignment="1">
      <alignment/>
    </xf>
    <xf numFmtId="0" fontId="6" fillId="6" borderId="0" xfId="0" applyFont="1" applyFill="1" applyAlignment="1">
      <alignment horizontal="center" wrapText="1"/>
    </xf>
    <xf numFmtId="0" fontId="0" fillId="0" borderId="0" xfId="0" applyAlignment="1">
      <alignment/>
    </xf>
    <xf numFmtId="0" fontId="7" fillId="4" borderId="0" xfId="0" applyFont="1" applyFill="1" applyAlignment="1">
      <alignment horizontal="righ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33</xdr:row>
      <xdr:rowOff>95250</xdr:rowOff>
    </xdr:from>
    <xdr:to>
      <xdr:col>1</xdr:col>
      <xdr:colOff>180975</xdr:colOff>
      <xdr:row>39</xdr:row>
      <xdr:rowOff>0</xdr:rowOff>
    </xdr:to>
    <xdr:pic>
      <xdr:nvPicPr>
        <xdr:cNvPr id="1" name="Picture 4"/>
        <xdr:cNvPicPr preferRelativeResize="1">
          <a:picLocks noChangeAspect="1"/>
        </xdr:cNvPicPr>
      </xdr:nvPicPr>
      <xdr:blipFill>
        <a:blip r:embed="rId1"/>
        <a:stretch>
          <a:fillRect/>
        </a:stretch>
      </xdr:blipFill>
      <xdr:spPr>
        <a:xfrm>
          <a:off x="28575" y="5438775"/>
          <a:ext cx="7620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6:I87"/>
  <sheetViews>
    <sheetView workbookViewId="0" topLeftCell="A28">
      <selection activeCell="C55" sqref="C55"/>
    </sheetView>
  </sheetViews>
  <sheetFormatPr defaultColWidth="9.140625" defaultRowHeight="12.75"/>
  <sheetData>
    <row r="26" spans="1:4" ht="12.75">
      <c r="A26" s="1"/>
      <c r="B26" s="1"/>
      <c r="C26" s="1"/>
      <c r="D26" s="1"/>
    </row>
    <row r="27" spans="1:4" ht="12.75">
      <c r="A27" s="1"/>
      <c r="B27" s="1"/>
      <c r="C27" s="1"/>
      <c r="D27" s="1"/>
    </row>
    <row r="28" spans="1:4" ht="12.75">
      <c r="A28" s="1"/>
      <c r="B28" s="1"/>
      <c r="C28" s="1"/>
      <c r="D28" s="1"/>
    </row>
    <row r="29" spans="1:4" ht="12.75">
      <c r="A29" s="1"/>
      <c r="B29" s="1"/>
      <c r="C29" s="1"/>
      <c r="D29" s="1"/>
    </row>
    <row r="30" spans="1:4" ht="12.75">
      <c r="A30" s="1"/>
      <c r="B30" s="1"/>
      <c r="C30" s="1"/>
      <c r="D30" s="1"/>
    </row>
    <row r="31" spans="1:4" ht="12.75">
      <c r="A31" s="1"/>
      <c r="B31" s="1"/>
      <c r="C31" s="1"/>
      <c r="D31" s="1"/>
    </row>
    <row r="32" spans="1:4" ht="12.75">
      <c r="A32" s="1"/>
      <c r="B32" s="1"/>
      <c r="C32" s="1"/>
      <c r="D32" s="1"/>
    </row>
    <row r="33" spans="1:4" ht="12.75">
      <c r="A33" s="1"/>
      <c r="B33" s="1"/>
      <c r="C33" s="1"/>
      <c r="D33" s="1"/>
    </row>
    <row r="34" spans="1:4" ht="12.75">
      <c r="A34" s="1"/>
      <c r="B34" s="1"/>
      <c r="C34" s="1"/>
      <c r="D34" s="1"/>
    </row>
    <row r="35" spans="1:4" ht="12.75">
      <c r="A35" s="1"/>
      <c r="B35" s="1"/>
      <c r="C35" s="1"/>
      <c r="D35" s="1"/>
    </row>
    <row r="36" spans="1:4" ht="12.75">
      <c r="A36" s="1"/>
      <c r="B36" s="1"/>
      <c r="C36" s="1"/>
      <c r="D36" s="1"/>
    </row>
    <row r="37" spans="1:4" ht="12.75">
      <c r="A37" s="1"/>
      <c r="B37" s="1"/>
      <c r="C37" s="1"/>
      <c r="D37" s="1"/>
    </row>
    <row r="38" spans="1:4" ht="12.75">
      <c r="A38" s="1"/>
      <c r="B38" s="1"/>
      <c r="C38" s="1"/>
      <c r="D38" s="1"/>
    </row>
    <row r="39" spans="1:4" ht="12.75">
      <c r="A39" s="1"/>
      <c r="B39" s="1"/>
      <c r="C39" s="1"/>
      <c r="D39" s="1"/>
    </row>
    <row r="40" spans="1:4" ht="12.75">
      <c r="A40" s="1"/>
      <c r="B40" s="1"/>
      <c r="C40" s="1"/>
      <c r="D40" s="1"/>
    </row>
    <row r="41" spans="1:4" ht="12.75">
      <c r="A41" s="1"/>
      <c r="B41" s="1"/>
      <c r="C41" s="1"/>
      <c r="D41" s="1"/>
    </row>
    <row r="42" ht="18">
      <c r="A42" s="2" t="s">
        <v>315</v>
      </c>
    </row>
    <row r="43" ht="18">
      <c r="A43" s="2" t="s">
        <v>448</v>
      </c>
    </row>
    <row r="44" spans="1:9" ht="12.75">
      <c r="A44" s="3"/>
      <c r="B44" s="3"/>
      <c r="C44" s="3"/>
      <c r="D44" s="3"/>
      <c r="E44" s="3"/>
      <c r="F44" s="3"/>
      <c r="G44" s="3"/>
      <c r="H44" s="3"/>
      <c r="I44" s="3"/>
    </row>
    <row r="45" ht="15.75">
      <c r="A45" s="4" t="s">
        <v>316</v>
      </c>
    </row>
    <row r="47" ht="12.75">
      <c r="A47" s="5" t="s">
        <v>39</v>
      </c>
    </row>
    <row r="53" spans="1:8" ht="12.75">
      <c r="A53" s="5" t="s">
        <v>449</v>
      </c>
      <c r="H53" s="5" t="s">
        <v>39</v>
      </c>
    </row>
    <row r="54" ht="12.75">
      <c r="A54" s="5"/>
    </row>
    <row r="55" ht="12.75">
      <c r="A55" s="5" t="s">
        <v>450</v>
      </c>
    </row>
    <row r="56" ht="12.75">
      <c r="A56" s="5"/>
    </row>
    <row r="57" spans="1:8" ht="12.75">
      <c r="A57" s="5" t="s">
        <v>313</v>
      </c>
      <c r="H57" s="5" t="s">
        <v>39</v>
      </c>
    </row>
    <row r="58" ht="12.75">
      <c r="A58" s="5"/>
    </row>
    <row r="59" ht="12.75">
      <c r="A59" s="5" t="s">
        <v>451</v>
      </c>
    </row>
    <row r="60" ht="12.75">
      <c r="A60" s="5"/>
    </row>
    <row r="61" ht="12.75">
      <c r="A61" s="5" t="s">
        <v>452</v>
      </c>
    </row>
    <row r="62" ht="12.75">
      <c r="A62" s="5"/>
    </row>
    <row r="63" ht="12.75">
      <c r="A63" s="5" t="s">
        <v>453</v>
      </c>
    </row>
    <row r="64" ht="12.75">
      <c r="A64" s="5"/>
    </row>
    <row r="65" spans="1:9" ht="12.75">
      <c r="A65" s="5" t="s">
        <v>454</v>
      </c>
      <c r="B65" s="6"/>
      <c r="C65" s="6"/>
      <c r="D65" s="6"/>
      <c r="E65" s="6"/>
      <c r="F65" s="6"/>
      <c r="G65" s="6"/>
      <c r="H65" s="6"/>
      <c r="I65" s="6"/>
    </row>
    <row r="66" spans="2:9" ht="12.75">
      <c r="B66" s="6"/>
      <c r="C66" s="6"/>
      <c r="D66" s="6"/>
      <c r="E66" s="6"/>
      <c r="F66" s="6"/>
      <c r="G66" s="6"/>
      <c r="H66" s="6"/>
      <c r="I66" s="6"/>
    </row>
    <row r="67" spans="1:9" ht="12.75">
      <c r="A67" s="5"/>
      <c r="B67" s="6"/>
      <c r="C67" s="6"/>
      <c r="D67" s="6"/>
      <c r="E67" s="6"/>
      <c r="F67" s="6"/>
      <c r="G67" s="6"/>
      <c r="H67" s="6"/>
      <c r="I67" s="6"/>
    </row>
    <row r="68" spans="1:9" ht="12.75">
      <c r="A68" s="5" t="s">
        <v>455</v>
      </c>
      <c r="B68" s="6"/>
      <c r="C68" s="6"/>
      <c r="D68" s="6"/>
      <c r="E68" s="6"/>
      <c r="F68" s="6"/>
      <c r="G68" s="6"/>
      <c r="H68" s="6"/>
      <c r="I68" s="6"/>
    </row>
    <row r="69" spans="1:9" ht="12.75">
      <c r="A69" s="5"/>
      <c r="B69" s="6"/>
      <c r="C69" s="6"/>
      <c r="D69" s="6"/>
      <c r="E69" s="6"/>
      <c r="F69" s="6"/>
      <c r="G69" s="6"/>
      <c r="H69" s="6"/>
      <c r="I69" s="6"/>
    </row>
    <row r="70" spans="1:9" ht="12.75">
      <c r="A70" s="296" t="s">
        <v>456</v>
      </c>
      <c r="B70" s="297"/>
      <c r="C70" s="297"/>
      <c r="D70" s="297"/>
      <c r="E70" s="297"/>
      <c r="F70" s="297"/>
      <c r="G70" s="297"/>
      <c r="H70" s="297"/>
      <c r="I70" s="297"/>
    </row>
    <row r="71" spans="1:9" ht="12.75">
      <c r="A71" s="9"/>
      <c r="B71" s="6"/>
      <c r="C71" s="6"/>
      <c r="D71" s="6"/>
      <c r="E71" s="6"/>
      <c r="F71" s="6"/>
      <c r="G71" s="6"/>
      <c r="H71" s="6"/>
      <c r="I71" s="6"/>
    </row>
    <row r="72" spans="1:9" ht="12.75">
      <c r="A72" s="296" t="s">
        <v>457</v>
      </c>
      <c r="B72" s="297"/>
      <c r="C72" s="297"/>
      <c r="D72" s="297"/>
      <c r="E72" s="297"/>
      <c r="F72" s="297"/>
      <c r="G72" s="297"/>
      <c r="H72" s="297"/>
      <c r="I72" s="297"/>
    </row>
    <row r="73" spans="1:9" ht="12.75">
      <c r="A73" s="9"/>
      <c r="B73" s="6"/>
      <c r="C73" s="6"/>
      <c r="D73" s="6"/>
      <c r="E73" s="6"/>
      <c r="F73" s="6"/>
      <c r="G73" s="6"/>
      <c r="H73" s="6"/>
      <c r="I73" s="6"/>
    </row>
    <row r="74" spans="1:9" ht="12.75">
      <c r="A74" s="296" t="s">
        <v>314</v>
      </c>
      <c r="B74" s="297"/>
      <c r="C74" s="297"/>
      <c r="D74" s="297"/>
      <c r="E74" s="297"/>
      <c r="F74" s="297"/>
      <c r="G74" s="297"/>
      <c r="H74" s="297"/>
      <c r="I74" s="297"/>
    </row>
    <row r="75" spans="1:9" ht="12.75">
      <c r="A75" s="7"/>
      <c r="B75" s="8"/>
      <c r="C75" s="8"/>
      <c r="D75" s="8"/>
      <c r="E75" s="8"/>
      <c r="F75" s="8"/>
      <c r="G75" s="8"/>
      <c r="H75" s="8"/>
      <c r="I75" s="8"/>
    </row>
    <row r="76" spans="1:9" ht="12.75">
      <c r="A76" s="296"/>
      <c r="B76" s="297"/>
      <c r="C76" s="297"/>
      <c r="D76" s="297"/>
      <c r="E76" s="297"/>
      <c r="F76" s="297"/>
      <c r="G76" s="297"/>
      <c r="H76" s="297"/>
      <c r="I76" s="297"/>
    </row>
    <row r="77" ht="18">
      <c r="A77" s="2"/>
    </row>
    <row r="78" ht="18">
      <c r="A78" s="2"/>
    </row>
    <row r="79" spans="1:9" ht="15.75">
      <c r="A79" s="294"/>
      <c r="B79" s="295"/>
      <c r="C79" s="295"/>
      <c r="D79" s="295"/>
      <c r="E79" s="295"/>
      <c r="F79" s="295"/>
      <c r="G79" s="295"/>
      <c r="H79" s="295"/>
      <c r="I79" s="295"/>
    </row>
    <row r="80" ht="12.75">
      <c r="A80" s="5" t="s">
        <v>458</v>
      </c>
    </row>
    <row r="81" spans="1:9" ht="28.5" customHeight="1">
      <c r="A81" s="295" t="s">
        <v>459</v>
      </c>
      <c r="B81" s="295"/>
      <c r="C81" s="295"/>
      <c r="D81" s="295"/>
      <c r="E81" s="295"/>
      <c r="F81" s="295"/>
      <c r="G81" s="295"/>
      <c r="H81" s="295"/>
      <c r="I81" s="295"/>
    </row>
    <row r="82" ht="12.75">
      <c r="A82" t="s">
        <v>460</v>
      </c>
    </row>
    <row r="83" spans="1:9" ht="12.75">
      <c r="A83" t="s">
        <v>461</v>
      </c>
      <c r="B83" s="10"/>
      <c r="C83" s="10"/>
      <c r="D83" s="10"/>
      <c r="E83" s="10"/>
      <c r="F83" s="10"/>
      <c r="G83" s="10"/>
      <c r="H83" s="10"/>
      <c r="I83" s="10"/>
    </row>
    <row r="84" ht="12.75">
      <c r="A84" s="11"/>
    </row>
    <row r="85" ht="12.75">
      <c r="A85" s="11"/>
    </row>
    <row r="86" ht="12.75">
      <c r="A86" s="11"/>
    </row>
    <row r="87" ht="12.75">
      <c r="A87" s="11"/>
    </row>
  </sheetData>
  <mergeCells count="6">
    <mergeCell ref="A79:I79"/>
    <mergeCell ref="A81:I81"/>
    <mergeCell ref="A70:I70"/>
    <mergeCell ref="A72:I72"/>
    <mergeCell ref="A74:I74"/>
    <mergeCell ref="A76:I76"/>
  </mergeCells>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H146"/>
  <sheetViews>
    <sheetView workbookViewId="0" topLeftCell="A70">
      <selection activeCell="J84" sqref="J84"/>
    </sheetView>
  </sheetViews>
  <sheetFormatPr defaultColWidth="9.140625" defaultRowHeight="12.75"/>
  <cols>
    <col min="1" max="2" width="7.140625" style="81" customWidth="1"/>
    <col min="3" max="3" width="10.57421875" style="81" customWidth="1"/>
    <col min="4" max="4" width="17.421875" style="81" customWidth="1"/>
    <col min="5" max="7" width="10.421875" style="81" customWidth="1"/>
    <col min="8" max="16384" width="9.140625" style="81" customWidth="1"/>
  </cols>
  <sheetData>
    <row r="2" ht="11.25">
      <c r="A2" s="122" t="s">
        <v>1631</v>
      </c>
    </row>
    <row r="4" spans="1:7" ht="17.25" customHeight="1">
      <c r="A4" s="82"/>
      <c r="B4" s="83"/>
      <c r="C4" s="84"/>
      <c r="D4" s="85"/>
      <c r="E4" s="86" t="s">
        <v>464</v>
      </c>
      <c r="F4" s="86" t="s">
        <v>1295</v>
      </c>
      <c r="G4" s="86" t="s">
        <v>1320</v>
      </c>
    </row>
    <row r="5" spans="1:7" ht="17.25" customHeight="1">
      <c r="A5" s="340" t="s">
        <v>1612</v>
      </c>
      <c r="B5" s="341"/>
      <c r="C5" s="342"/>
      <c r="D5" s="48" t="s">
        <v>466</v>
      </c>
      <c r="E5" s="217">
        <f>SUM(E6:E8)</f>
        <v>427126</v>
      </c>
      <c r="F5" s="217">
        <f>SUM(F6:F8)</f>
        <v>70633.69</v>
      </c>
      <c r="G5" s="158">
        <f>SUM(H74)</f>
        <v>16.536968014122298</v>
      </c>
    </row>
    <row r="6" spans="1:7" ht="17.25" customHeight="1">
      <c r="A6" s="343"/>
      <c r="B6" s="344"/>
      <c r="C6" s="345"/>
      <c r="D6" s="69" t="s">
        <v>1318</v>
      </c>
      <c r="E6" s="87">
        <f>SUM(E72)</f>
        <v>143000</v>
      </c>
      <c r="F6" s="87">
        <f>SUM(E73)</f>
        <v>70633.69</v>
      </c>
      <c r="G6" s="88">
        <f>SUM(E74)</f>
        <v>49.39418881118881</v>
      </c>
    </row>
    <row r="7" spans="1:7" ht="17.25" customHeight="1">
      <c r="A7" s="343"/>
      <c r="B7" s="344"/>
      <c r="C7" s="345"/>
      <c r="D7" s="69" t="s">
        <v>1319</v>
      </c>
      <c r="E7" s="87">
        <f>SUM(F72)</f>
        <v>284126</v>
      </c>
      <c r="F7" s="87">
        <f>SUM(F73)</f>
        <v>0</v>
      </c>
      <c r="G7" s="88">
        <f>SUM(F74)</f>
        <v>0</v>
      </c>
    </row>
    <row r="8" spans="1:7" ht="17.25" customHeight="1">
      <c r="A8" s="346"/>
      <c r="B8" s="347"/>
      <c r="C8" s="348"/>
      <c r="D8" s="69" t="s">
        <v>469</v>
      </c>
      <c r="E8" s="87">
        <f>SUM(G72)</f>
        <v>0</v>
      </c>
      <c r="F8" s="87">
        <f>SUM(G73)</f>
        <v>0</v>
      </c>
      <c r="G8" s="88">
        <f>SUM(G74)</f>
        <v>0</v>
      </c>
    </row>
    <row r="11" spans="1:8" ht="17.25" customHeight="1">
      <c r="A11" s="89" t="s">
        <v>1613</v>
      </c>
      <c r="B11" s="90"/>
      <c r="C11" s="91"/>
      <c r="D11" s="92"/>
      <c r="E11" s="93">
        <f>SUM(E31,E41,E54)</f>
        <v>427126</v>
      </c>
      <c r="F11" s="93">
        <f>SUM(F31,F41,F54)</f>
        <v>70633.69</v>
      </c>
      <c r="G11" s="93">
        <f>SUM(G31,G41,G54)</f>
        <v>427126</v>
      </c>
      <c r="H11" s="93">
        <f>IF(E11=0,,F11/E11*100)</f>
        <v>16.536968014122298</v>
      </c>
    </row>
    <row r="12" spans="1:8" ht="17.25" customHeight="1">
      <c r="A12" s="40" t="s">
        <v>877</v>
      </c>
      <c r="B12" s="41" t="s">
        <v>1614</v>
      </c>
      <c r="C12" s="42" t="s">
        <v>477</v>
      </c>
      <c r="D12" s="19" t="s">
        <v>365</v>
      </c>
      <c r="E12" s="40" t="s">
        <v>464</v>
      </c>
      <c r="F12" s="40" t="s">
        <v>1295</v>
      </c>
      <c r="G12" s="40" t="s">
        <v>1299</v>
      </c>
      <c r="H12" s="40" t="s">
        <v>465</v>
      </c>
    </row>
    <row r="13" spans="1:8" ht="17.25" customHeight="1">
      <c r="A13" s="95" t="s">
        <v>470</v>
      </c>
      <c r="B13" s="96" t="s">
        <v>471</v>
      </c>
      <c r="C13" s="97" t="s">
        <v>472</v>
      </c>
      <c r="D13" s="98" t="s">
        <v>462</v>
      </c>
      <c r="E13" s="99"/>
      <c r="F13" s="99"/>
      <c r="G13" s="99"/>
      <c r="H13" s="99"/>
    </row>
    <row r="14" spans="1:8" ht="17.25" customHeight="1">
      <c r="A14" s="37" t="s">
        <v>473</v>
      </c>
      <c r="B14" s="37" t="s">
        <v>474</v>
      </c>
      <c r="C14" s="14" t="s">
        <v>475</v>
      </c>
      <c r="D14" s="38" t="s">
        <v>476</v>
      </c>
      <c r="E14" s="105">
        <f>SUM(E15:E22)</f>
        <v>397126</v>
      </c>
      <c r="F14" s="105">
        <f>SUM(F15:F22)</f>
        <v>70633.69</v>
      </c>
      <c r="G14" s="105">
        <f>SUM(G15:G22)</f>
        <v>397126</v>
      </c>
      <c r="H14" s="105">
        <f aca="true" t="shared" si="0" ref="H14:H31">IF(E14=0,,F14/E14*100)</f>
        <v>17.7862164653032</v>
      </c>
    </row>
    <row r="15" spans="1:8" ht="17.25" customHeight="1">
      <c r="A15" s="68">
        <v>635006</v>
      </c>
      <c r="B15" s="64" t="s">
        <v>1615</v>
      </c>
      <c r="C15" s="65" t="s">
        <v>1540</v>
      </c>
      <c r="D15" s="69" t="s">
        <v>1746</v>
      </c>
      <c r="E15" s="45">
        <v>5000</v>
      </c>
      <c r="F15" s="46">
        <v>0</v>
      </c>
      <c r="G15" s="45">
        <v>5000</v>
      </c>
      <c r="H15" s="45">
        <f t="shared" si="0"/>
        <v>0</v>
      </c>
    </row>
    <row r="16" spans="1:8" ht="17.25" customHeight="1">
      <c r="A16" s="68">
        <v>630</v>
      </c>
      <c r="B16" s="64" t="s">
        <v>1616</v>
      </c>
      <c r="C16" s="65" t="s">
        <v>1540</v>
      </c>
      <c r="D16" s="101" t="s">
        <v>1128</v>
      </c>
      <c r="E16" s="46">
        <v>0</v>
      </c>
      <c r="F16" s="46">
        <v>0</v>
      </c>
      <c r="G16" s="46">
        <v>0</v>
      </c>
      <c r="H16" s="45">
        <f t="shared" si="0"/>
        <v>0</v>
      </c>
    </row>
    <row r="17" spans="1:8" ht="17.25" customHeight="1">
      <c r="A17" s="60">
        <v>641001</v>
      </c>
      <c r="B17" s="64" t="s">
        <v>1617</v>
      </c>
      <c r="C17" s="279" t="s">
        <v>1540</v>
      </c>
      <c r="D17" s="61" t="s">
        <v>366</v>
      </c>
      <c r="E17" s="45">
        <v>33000</v>
      </c>
      <c r="F17" s="46">
        <v>18133.69</v>
      </c>
      <c r="G17" s="45">
        <v>33000</v>
      </c>
      <c r="H17" s="45">
        <f t="shared" si="0"/>
        <v>54.95057575757575</v>
      </c>
    </row>
    <row r="18" spans="1:8" ht="17.25" customHeight="1">
      <c r="A18" s="65">
        <v>641001</v>
      </c>
      <c r="B18" s="64" t="s">
        <v>1618</v>
      </c>
      <c r="C18" s="65" t="s">
        <v>1540</v>
      </c>
      <c r="D18" s="70" t="s">
        <v>367</v>
      </c>
      <c r="E18" s="45">
        <v>105000</v>
      </c>
      <c r="F18" s="46">
        <v>52500</v>
      </c>
      <c r="G18" s="45">
        <v>105000</v>
      </c>
      <c r="H18" s="45">
        <f t="shared" si="0"/>
        <v>50</v>
      </c>
    </row>
    <row r="19" spans="1:8" ht="17.25" customHeight="1">
      <c r="A19" s="65">
        <v>641002</v>
      </c>
      <c r="B19" s="64" t="s">
        <v>1619</v>
      </c>
      <c r="C19" s="65" t="s">
        <v>1540</v>
      </c>
      <c r="D19" s="70" t="s">
        <v>368</v>
      </c>
      <c r="E19" s="45">
        <v>0</v>
      </c>
      <c r="F19" s="45">
        <v>0</v>
      </c>
      <c r="G19" s="45">
        <v>0</v>
      </c>
      <c r="H19" s="45">
        <f t="shared" si="0"/>
        <v>0</v>
      </c>
    </row>
    <row r="20" spans="1:8" ht="17.25" customHeight="1">
      <c r="A20" s="65">
        <v>713</v>
      </c>
      <c r="B20" s="64" t="s">
        <v>972</v>
      </c>
      <c r="C20" s="65" t="s">
        <v>1540</v>
      </c>
      <c r="D20" s="70" t="s">
        <v>1686</v>
      </c>
      <c r="E20" s="45">
        <v>104126</v>
      </c>
      <c r="F20" s="46">
        <v>0</v>
      </c>
      <c r="G20" s="45">
        <v>104126</v>
      </c>
      <c r="H20" s="45">
        <f t="shared" si="0"/>
        <v>0</v>
      </c>
    </row>
    <row r="21" spans="1:8" ht="17.25" customHeight="1">
      <c r="A21" s="65">
        <v>716</v>
      </c>
      <c r="B21" s="64" t="s">
        <v>1129</v>
      </c>
      <c r="C21" s="65" t="s">
        <v>1540</v>
      </c>
      <c r="D21" s="70" t="s">
        <v>369</v>
      </c>
      <c r="E21" s="45">
        <v>0</v>
      </c>
      <c r="F21" s="45">
        <v>0</v>
      </c>
      <c r="G21" s="45">
        <v>0</v>
      </c>
      <c r="H21" s="45">
        <f t="shared" si="0"/>
        <v>0</v>
      </c>
    </row>
    <row r="22" spans="1:8" ht="17.25" customHeight="1">
      <c r="A22" s="65">
        <v>717002</v>
      </c>
      <c r="B22" s="64" t="s">
        <v>1130</v>
      </c>
      <c r="C22" s="65" t="s">
        <v>1540</v>
      </c>
      <c r="D22" s="70" t="s">
        <v>1131</v>
      </c>
      <c r="E22" s="66">
        <v>150000</v>
      </c>
      <c r="F22" s="46">
        <v>0</v>
      </c>
      <c r="G22" s="45">
        <v>150000</v>
      </c>
      <c r="H22" s="45">
        <f t="shared" si="0"/>
        <v>0</v>
      </c>
    </row>
    <row r="23" spans="1:8" ht="17.25" customHeight="1">
      <c r="A23" s="37" t="s">
        <v>1704</v>
      </c>
      <c r="B23" s="37" t="s">
        <v>1705</v>
      </c>
      <c r="C23" s="14" t="s">
        <v>475</v>
      </c>
      <c r="D23" s="15" t="s">
        <v>1304</v>
      </c>
      <c r="E23" s="39">
        <f>SUM(E24:E24)</f>
        <v>0</v>
      </c>
      <c r="F23" s="39">
        <f>SUM(F24:F24)</f>
        <v>0</v>
      </c>
      <c r="G23" s="39">
        <f>SUM(G24:G24)</f>
        <v>0</v>
      </c>
      <c r="H23" s="39">
        <f t="shared" si="0"/>
        <v>0</v>
      </c>
    </row>
    <row r="24" spans="1:8" ht="17.25" customHeight="1">
      <c r="A24" s="20"/>
      <c r="B24" s="29" t="s">
        <v>1620</v>
      </c>
      <c r="C24" s="20" t="s">
        <v>1540</v>
      </c>
      <c r="D24" s="101"/>
      <c r="E24" s="45"/>
      <c r="F24" s="45"/>
      <c r="G24" s="45"/>
      <c r="H24" s="45">
        <f t="shared" si="0"/>
        <v>0</v>
      </c>
    </row>
    <row r="25" spans="1:8" ht="17.25" customHeight="1">
      <c r="A25" s="37" t="s">
        <v>1712</v>
      </c>
      <c r="B25" s="37" t="s">
        <v>1713</v>
      </c>
      <c r="C25" s="14" t="s">
        <v>475</v>
      </c>
      <c r="D25" s="15" t="s">
        <v>1714</v>
      </c>
      <c r="E25" s="39">
        <f>SUM(E26:E26)</f>
        <v>30000</v>
      </c>
      <c r="F25" s="39">
        <f>SUM(F26:F26)</f>
        <v>0</v>
      </c>
      <c r="G25" s="39">
        <f>SUM(G26:G26)</f>
        <v>30000</v>
      </c>
      <c r="H25" s="39">
        <f t="shared" si="0"/>
        <v>0</v>
      </c>
    </row>
    <row r="26" spans="1:8" ht="17.25" customHeight="1">
      <c r="A26" s="65">
        <v>713</v>
      </c>
      <c r="B26" s="64" t="s">
        <v>1621</v>
      </c>
      <c r="C26" s="32" t="s">
        <v>1540</v>
      </c>
      <c r="D26" s="33" t="s">
        <v>1686</v>
      </c>
      <c r="E26" s="67">
        <v>30000</v>
      </c>
      <c r="F26" s="45">
        <v>0</v>
      </c>
      <c r="G26" s="45">
        <v>30000</v>
      </c>
      <c r="H26" s="45">
        <f t="shared" si="0"/>
        <v>0</v>
      </c>
    </row>
    <row r="27" spans="1:8" ht="17.25" customHeight="1">
      <c r="A27" s="37" t="s">
        <v>1499</v>
      </c>
      <c r="B27" s="37" t="s">
        <v>1351</v>
      </c>
      <c r="C27" s="14" t="s">
        <v>475</v>
      </c>
      <c r="D27" s="15" t="s">
        <v>1352</v>
      </c>
      <c r="E27" s="39">
        <f>SUM(E28:E28)</f>
        <v>0</v>
      </c>
      <c r="F27" s="39">
        <f>SUM(F28:F28)</f>
        <v>0</v>
      </c>
      <c r="G27" s="39">
        <f>SUM(G28:G28)</f>
        <v>0</v>
      </c>
      <c r="H27" s="39">
        <f t="shared" si="0"/>
        <v>0</v>
      </c>
    </row>
    <row r="28" spans="1:8" ht="17.25" customHeight="1">
      <c r="A28" s="20"/>
      <c r="B28" s="29" t="s">
        <v>1622</v>
      </c>
      <c r="C28" s="20" t="s">
        <v>1540</v>
      </c>
      <c r="D28" s="101"/>
      <c r="E28" s="45"/>
      <c r="F28" s="45"/>
      <c r="G28" s="45"/>
      <c r="H28" s="45">
        <f t="shared" si="0"/>
        <v>0</v>
      </c>
    </row>
    <row r="29" spans="1:8" ht="17.25" customHeight="1">
      <c r="A29" s="37" t="s">
        <v>1716</v>
      </c>
      <c r="B29" s="37" t="s">
        <v>1717</v>
      </c>
      <c r="C29" s="14" t="s">
        <v>475</v>
      </c>
      <c r="D29" s="15" t="s">
        <v>1718</v>
      </c>
      <c r="E29" s="39">
        <f>SUM(E30:E30)</f>
        <v>0</v>
      </c>
      <c r="F29" s="39">
        <f>SUM(F30:F30)</f>
        <v>0</v>
      </c>
      <c r="G29" s="39">
        <f>SUM(G30:G30)</f>
        <v>0</v>
      </c>
      <c r="H29" s="39">
        <f t="shared" si="0"/>
        <v>0</v>
      </c>
    </row>
    <row r="30" spans="1:8" ht="17.25" customHeight="1">
      <c r="A30" s="20"/>
      <c r="B30" s="29" t="s">
        <v>1623</v>
      </c>
      <c r="C30" s="20" t="s">
        <v>1540</v>
      </c>
      <c r="D30" s="101"/>
      <c r="E30" s="45"/>
      <c r="F30" s="45"/>
      <c r="G30" s="45"/>
      <c r="H30" s="45">
        <f t="shared" si="0"/>
        <v>0</v>
      </c>
    </row>
    <row r="31" spans="1:8" ht="17.25" customHeight="1">
      <c r="A31" s="48"/>
      <c r="B31" s="103"/>
      <c r="C31" s="104"/>
      <c r="D31" s="48" t="s">
        <v>466</v>
      </c>
      <c r="E31" s="50">
        <f>SUM(E29,E27,E25,E23,E14)</f>
        <v>427126</v>
      </c>
      <c r="F31" s="50">
        <f>SUM(F29,F27,F25,F23,F14)</f>
        <v>70633.69</v>
      </c>
      <c r="G31" s="50">
        <f>SUM(G29,G27,G25,G23,G14)</f>
        <v>427126</v>
      </c>
      <c r="H31" s="50">
        <f t="shared" si="0"/>
        <v>16.536968014122298</v>
      </c>
    </row>
    <row r="32" spans="1:8" ht="17.25" customHeight="1">
      <c r="A32" s="58"/>
      <c r="B32" s="59"/>
      <c r="C32" s="60"/>
      <c r="D32" s="61"/>
      <c r="E32" s="58"/>
      <c r="F32" s="58"/>
      <c r="G32" s="58"/>
      <c r="H32" s="58"/>
    </row>
    <row r="33" spans="1:8" ht="17.25" customHeight="1">
      <c r="A33" s="327" t="s">
        <v>713</v>
      </c>
      <c r="B33" s="327"/>
      <c r="C33" s="327"/>
      <c r="D33" s="327"/>
      <c r="E33" s="327"/>
      <c r="F33" s="327"/>
      <c r="G33" s="327"/>
      <c r="H33" s="328"/>
    </row>
    <row r="34" spans="1:8" ht="30.75" customHeight="1">
      <c r="A34" s="329" t="s">
        <v>1</v>
      </c>
      <c r="B34" s="330"/>
      <c r="C34" s="330"/>
      <c r="D34" s="330"/>
      <c r="E34" s="330"/>
      <c r="F34" s="330"/>
      <c r="G34" s="330"/>
      <c r="H34" s="330"/>
    </row>
    <row r="35" spans="1:8" ht="17.25" customHeight="1">
      <c r="A35" s="330"/>
      <c r="B35" s="330"/>
      <c r="C35" s="330"/>
      <c r="D35" s="330"/>
      <c r="E35" s="330"/>
      <c r="F35" s="330"/>
      <c r="G35" s="330"/>
      <c r="H35" s="330"/>
    </row>
    <row r="36" spans="1:8" ht="17.25" customHeight="1">
      <c r="A36" s="58"/>
      <c r="B36" s="59"/>
      <c r="C36" s="60"/>
      <c r="D36" s="61"/>
      <c r="E36" s="58"/>
      <c r="F36" s="58"/>
      <c r="G36" s="58"/>
      <c r="H36" s="58"/>
    </row>
    <row r="37" spans="1:8" ht="17.25" customHeight="1">
      <c r="A37" s="40"/>
      <c r="B37" s="41" t="s">
        <v>1624</v>
      </c>
      <c r="C37" s="42" t="s">
        <v>477</v>
      </c>
      <c r="D37" s="94" t="s">
        <v>1630</v>
      </c>
      <c r="E37" s="40" t="s">
        <v>464</v>
      </c>
      <c r="F37" s="40" t="s">
        <v>1295</v>
      </c>
      <c r="G37" s="40" t="s">
        <v>1299</v>
      </c>
      <c r="H37" s="40" t="s">
        <v>465</v>
      </c>
    </row>
    <row r="38" spans="1:8" ht="17.25" customHeight="1">
      <c r="A38" s="95" t="s">
        <v>470</v>
      </c>
      <c r="B38" s="96" t="s">
        <v>471</v>
      </c>
      <c r="C38" s="97" t="s">
        <v>472</v>
      </c>
      <c r="D38" s="98" t="s">
        <v>462</v>
      </c>
      <c r="E38" s="99"/>
      <c r="F38" s="99"/>
      <c r="G38" s="99"/>
      <c r="H38" s="99"/>
    </row>
    <row r="39" spans="1:8" ht="17.25" customHeight="1">
      <c r="A39" s="37" t="s">
        <v>473</v>
      </c>
      <c r="B39" s="37" t="s">
        <v>474</v>
      </c>
      <c r="C39" s="14" t="s">
        <v>475</v>
      </c>
      <c r="D39" s="38" t="s">
        <v>476</v>
      </c>
      <c r="E39" s="105">
        <f>SUM(E40:E40)</f>
        <v>0</v>
      </c>
      <c r="F39" s="105">
        <f>SUM(F40:F40)</f>
        <v>0</v>
      </c>
      <c r="G39" s="105">
        <f>SUM(G40:G40)</f>
        <v>0</v>
      </c>
      <c r="H39" s="105">
        <f>IF(E39=0,,F39/E39*100)</f>
        <v>0</v>
      </c>
    </row>
    <row r="40" spans="1:8" ht="17.25" customHeight="1">
      <c r="A40" s="32">
        <v>637</v>
      </c>
      <c r="B40" s="73" t="s">
        <v>1625</v>
      </c>
      <c r="C40" s="32" t="s">
        <v>1540</v>
      </c>
      <c r="D40" s="33" t="s">
        <v>1301</v>
      </c>
      <c r="E40" s="45">
        <v>0</v>
      </c>
      <c r="F40" s="45">
        <v>0</v>
      </c>
      <c r="G40" s="45">
        <v>0</v>
      </c>
      <c r="H40" s="102">
        <f>IF(E40=0,,F40/E40*100)</f>
        <v>0</v>
      </c>
    </row>
    <row r="41" spans="1:8" ht="17.25" customHeight="1">
      <c r="A41" s="48"/>
      <c r="B41" s="103"/>
      <c r="C41" s="104"/>
      <c r="D41" s="48" t="s">
        <v>466</v>
      </c>
      <c r="E41" s="50">
        <f>SUM(E39)</f>
        <v>0</v>
      </c>
      <c r="F41" s="50">
        <f>SUM(F39)</f>
        <v>0</v>
      </c>
      <c r="G41" s="50">
        <f>SUM(G39)</f>
        <v>0</v>
      </c>
      <c r="H41" s="50">
        <f>IF(E41=0,,F41/E41*100)</f>
        <v>0</v>
      </c>
    </row>
    <row r="42" spans="1:8" ht="17.25" customHeight="1">
      <c r="A42" s="58"/>
      <c r="B42" s="59"/>
      <c r="C42" s="60"/>
      <c r="D42" s="61"/>
      <c r="E42" s="58"/>
      <c r="F42" s="58"/>
      <c r="G42" s="58"/>
      <c r="H42" s="58"/>
    </row>
    <row r="43" spans="1:8" ht="17.25" customHeight="1">
      <c r="A43" s="327" t="s">
        <v>713</v>
      </c>
      <c r="B43" s="327"/>
      <c r="C43" s="327"/>
      <c r="D43" s="327"/>
      <c r="E43" s="327"/>
      <c r="F43" s="327"/>
      <c r="G43" s="327"/>
      <c r="H43" s="328"/>
    </row>
    <row r="44" spans="1:8" ht="17.25" customHeight="1">
      <c r="A44" s="329" t="s">
        <v>191</v>
      </c>
      <c r="B44" s="330"/>
      <c r="C44" s="330"/>
      <c r="D44" s="330"/>
      <c r="E44" s="330"/>
      <c r="F44" s="330"/>
      <c r="G44" s="330"/>
      <c r="H44" s="330"/>
    </row>
    <row r="45" spans="1:8" ht="17.25" customHeight="1">
      <c r="A45" s="330"/>
      <c r="B45" s="330"/>
      <c r="C45" s="330"/>
      <c r="D45" s="330"/>
      <c r="E45" s="330"/>
      <c r="F45" s="330"/>
      <c r="G45" s="330"/>
      <c r="H45" s="330"/>
    </row>
    <row r="46" spans="1:8" ht="17.25" customHeight="1">
      <c r="A46" s="58"/>
      <c r="B46" s="59"/>
      <c r="C46" s="60"/>
      <c r="D46" s="61"/>
      <c r="E46" s="58"/>
      <c r="F46" s="58"/>
      <c r="G46" s="58"/>
      <c r="H46" s="58"/>
    </row>
    <row r="47" spans="1:8" ht="17.25" customHeight="1">
      <c r="A47" s="40"/>
      <c r="B47" s="41" t="s">
        <v>1626</v>
      </c>
      <c r="C47" s="42" t="s">
        <v>477</v>
      </c>
      <c r="D47" s="19" t="s">
        <v>370</v>
      </c>
      <c r="E47" s="40" t="s">
        <v>464</v>
      </c>
      <c r="F47" s="40" t="s">
        <v>1295</v>
      </c>
      <c r="G47" s="40" t="s">
        <v>1299</v>
      </c>
      <c r="H47" s="40" t="s">
        <v>465</v>
      </c>
    </row>
    <row r="48" spans="1:8" ht="17.25" customHeight="1">
      <c r="A48" s="95" t="s">
        <v>470</v>
      </c>
      <c r="B48" s="96" t="s">
        <v>471</v>
      </c>
      <c r="C48" s="97" t="s">
        <v>472</v>
      </c>
      <c r="D48" s="98" t="s">
        <v>462</v>
      </c>
      <c r="E48" s="123"/>
      <c r="F48" s="123"/>
      <c r="G48" s="123"/>
      <c r="H48" s="123"/>
    </row>
    <row r="49" spans="1:8" ht="17.25" customHeight="1">
      <c r="A49" s="37" t="s">
        <v>473</v>
      </c>
      <c r="B49" s="37" t="s">
        <v>474</v>
      </c>
      <c r="C49" s="14" t="s">
        <v>475</v>
      </c>
      <c r="D49" s="38" t="s">
        <v>476</v>
      </c>
      <c r="E49" s="105">
        <f>SUM(E50:E53)</f>
        <v>0</v>
      </c>
      <c r="F49" s="105">
        <f>SUM(F50:F53)</f>
        <v>0</v>
      </c>
      <c r="G49" s="105">
        <f>SUM(G50:G53)</f>
        <v>0</v>
      </c>
      <c r="H49" s="105">
        <f aca="true" t="shared" si="1" ref="H49:H54">IF(E49=0,,F49/E49*100)</f>
        <v>0</v>
      </c>
    </row>
    <row r="50" spans="1:8" ht="17.25" customHeight="1">
      <c r="A50" s="68">
        <v>635</v>
      </c>
      <c r="B50" s="73" t="s">
        <v>1627</v>
      </c>
      <c r="C50" s="32" t="s">
        <v>1540</v>
      </c>
      <c r="D50" s="69" t="s">
        <v>552</v>
      </c>
      <c r="E50" s="45">
        <v>0</v>
      </c>
      <c r="F50" s="45">
        <v>0</v>
      </c>
      <c r="G50" s="45">
        <v>0</v>
      </c>
      <c r="H50" s="102">
        <f t="shared" si="1"/>
        <v>0</v>
      </c>
    </row>
    <row r="51" spans="1:8" ht="17.25" customHeight="1">
      <c r="A51" s="68">
        <v>716</v>
      </c>
      <c r="B51" s="73" t="s">
        <v>1628</v>
      </c>
      <c r="C51" s="32" t="s">
        <v>1540</v>
      </c>
      <c r="D51" s="69" t="s">
        <v>529</v>
      </c>
      <c r="E51" s="45">
        <v>0</v>
      </c>
      <c r="F51" s="45">
        <v>0</v>
      </c>
      <c r="G51" s="45">
        <v>0</v>
      </c>
      <c r="H51" s="102">
        <f t="shared" si="1"/>
        <v>0</v>
      </c>
    </row>
    <row r="52" spans="1:8" ht="17.25" customHeight="1">
      <c r="A52" s="68">
        <v>717</v>
      </c>
      <c r="B52" s="73" t="s">
        <v>1629</v>
      </c>
      <c r="C52" s="32" t="s">
        <v>1540</v>
      </c>
      <c r="D52" s="69" t="s">
        <v>823</v>
      </c>
      <c r="E52" s="45">
        <v>0</v>
      </c>
      <c r="F52" s="45">
        <v>0</v>
      </c>
      <c r="G52" s="45">
        <v>0</v>
      </c>
      <c r="H52" s="102">
        <f t="shared" si="1"/>
        <v>0</v>
      </c>
    </row>
    <row r="53" spans="1:8" ht="17.25" customHeight="1">
      <c r="A53" s="68"/>
      <c r="B53" s="73" t="s">
        <v>1629</v>
      </c>
      <c r="C53" s="32" t="s">
        <v>1540</v>
      </c>
      <c r="D53" s="69"/>
      <c r="E53" s="45"/>
      <c r="F53" s="45"/>
      <c r="G53" s="45"/>
      <c r="H53" s="102">
        <f t="shared" si="1"/>
        <v>0</v>
      </c>
    </row>
    <row r="54" spans="1:8" ht="17.25" customHeight="1">
      <c r="A54" s="48"/>
      <c r="B54" s="103"/>
      <c r="C54" s="104"/>
      <c r="D54" s="48" t="s">
        <v>466</v>
      </c>
      <c r="E54" s="50">
        <f>SUM(E49)</f>
        <v>0</v>
      </c>
      <c r="F54" s="50">
        <f>SUM(F49)</f>
        <v>0</v>
      </c>
      <c r="G54" s="50">
        <f>SUM(G49)</f>
        <v>0</v>
      </c>
      <c r="H54" s="50">
        <f t="shared" si="1"/>
        <v>0</v>
      </c>
    </row>
    <row r="55" ht="17.25" customHeight="1"/>
    <row r="56" spans="1:8" ht="17.25" customHeight="1">
      <c r="A56" s="327" t="s">
        <v>713</v>
      </c>
      <c r="B56" s="327"/>
      <c r="C56" s="327"/>
      <c r="D56" s="327"/>
      <c r="E56" s="327"/>
      <c r="F56" s="327"/>
      <c r="G56" s="327"/>
      <c r="H56" s="328"/>
    </row>
    <row r="57" spans="1:8" ht="17.25" customHeight="1">
      <c r="A57" s="329" t="s">
        <v>191</v>
      </c>
      <c r="B57" s="330"/>
      <c r="C57" s="330"/>
      <c r="D57" s="330"/>
      <c r="E57" s="330"/>
      <c r="F57" s="330"/>
      <c r="G57" s="330"/>
      <c r="H57" s="330"/>
    </row>
    <row r="58" spans="1:8" ht="17.25" customHeight="1">
      <c r="A58" s="330"/>
      <c r="B58" s="330"/>
      <c r="C58" s="330"/>
      <c r="D58" s="330"/>
      <c r="E58" s="330"/>
      <c r="F58" s="330"/>
      <c r="G58" s="330"/>
      <c r="H58" s="330"/>
    </row>
    <row r="59" ht="17.25" customHeight="1"/>
    <row r="60" ht="17.25" customHeight="1"/>
    <row r="61" spans="1:8" ht="17.25" customHeight="1">
      <c r="A61" s="373" t="s">
        <v>1631</v>
      </c>
      <c r="B61" s="373"/>
      <c r="C61" s="373"/>
      <c r="D61" s="373"/>
      <c r="E61" s="374">
        <v>2013</v>
      </c>
      <c r="F61" s="374"/>
      <c r="G61" s="374"/>
      <c r="H61" s="375"/>
    </row>
    <row r="62" spans="1:8" ht="17.25" customHeight="1">
      <c r="A62" s="86" t="s">
        <v>470</v>
      </c>
      <c r="B62" s="37" t="s">
        <v>471</v>
      </c>
      <c r="C62" s="14" t="s">
        <v>472</v>
      </c>
      <c r="D62" s="15" t="s">
        <v>462</v>
      </c>
      <c r="E62" s="86" t="s">
        <v>1318</v>
      </c>
      <c r="F62" s="86" t="s">
        <v>1319</v>
      </c>
      <c r="G62" s="86" t="s">
        <v>469</v>
      </c>
      <c r="H62" s="86" t="s">
        <v>466</v>
      </c>
    </row>
    <row r="63" spans="1:8" ht="17.25" customHeight="1">
      <c r="A63" s="106" t="s">
        <v>1322</v>
      </c>
      <c r="B63" s="353" t="s">
        <v>1614</v>
      </c>
      <c r="C63" s="356" t="s">
        <v>477</v>
      </c>
      <c r="D63" s="359" t="s">
        <v>365</v>
      </c>
      <c r="E63" s="107">
        <f>SUM(E15:E19)</f>
        <v>143000</v>
      </c>
      <c r="F63" s="107">
        <f>SUM(E20:E22,E26)</f>
        <v>284126</v>
      </c>
      <c r="G63" s="107"/>
      <c r="H63" s="107">
        <f>SUM(E63:G63)</f>
        <v>427126</v>
      </c>
    </row>
    <row r="64" spans="1:8" ht="17.25" customHeight="1">
      <c r="A64" s="106" t="s">
        <v>1324</v>
      </c>
      <c r="B64" s="354"/>
      <c r="C64" s="357"/>
      <c r="D64" s="360"/>
      <c r="E64" s="110">
        <f>SUM(F15:F19)</f>
        <v>70633.69</v>
      </c>
      <c r="F64" s="110">
        <f>SUM(F20:F22,F26)</f>
        <v>0</v>
      </c>
      <c r="G64" s="110"/>
      <c r="H64" s="107">
        <f>SUM(E64:G64)</f>
        <v>70633.69</v>
      </c>
    </row>
    <row r="65" spans="1:8" ht="17.25" customHeight="1">
      <c r="A65" s="106" t="s">
        <v>1325</v>
      </c>
      <c r="B65" s="355"/>
      <c r="C65" s="358"/>
      <c r="D65" s="361"/>
      <c r="E65" s="110">
        <f>IF(E64=0,,E64/E63*100)</f>
        <v>49.39418881118881</v>
      </c>
      <c r="F65" s="110">
        <f>IF(F64=0,,F64/F63*100)</f>
        <v>0</v>
      </c>
      <c r="G65" s="110">
        <f>IF(G64=0,,G64/G63*100)</f>
        <v>0</v>
      </c>
      <c r="H65" s="110">
        <f>IF(H64=0,,H64/H63*100)</f>
        <v>16.536968014122298</v>
      </c>
    </row>
    <row r="66" spans="1:8" ht="17.25" customHeight="1">
      <c r="A66" s="106" t="s">
        <v>1322</v>
      </c>
      <c r="B66" s="353" t="s">
        <v>1624</v>
      </c>
      <c r="C66" s="356" t="s">
        <v>477</v>
      </c>
      <c r="D66" s="359" t="s">
        <v>1630</v>
      </c>
      <c r="E66" s="110">
        <f>SUM(E40)</f>
        <v>0</v>
      </c>
      <c r="F66" s="110"/>
      <c r="G66" s="110"/>
      <c r="H66" s="110">
        <f>SUM(E66:G66)</f>
        <v>0</v>
      </c>
    </row>
    <row r="67" spans="1:8" ht="17.25" customHeight="1">
      <c r="A67" s="106" t="s">
        <v>1324</v>
      </c>
      <c r="B67" s="354"/>
      <c r="C67" s="357"/>
      <c r="D67" s="360"/>
      <c r="E67" s="110">
        <f>SUM(F40)</f>
        <v>0</v>
      </c>
      <c r="F67" s="110"/>
      <c r="G67" s="110"/>
      <c r="H67" s="110">
        <f>SUM(E67:G67)</f>
        <v>0</v>
      </c>
    </row>
    <row r="68" spans="1:8" ht="17.25" customHeight="1">
      <c r="A68" s="106" t="s">
        <v>1325</v>
      </c>
      <c r="B68" s="355"/>
      <c r="C68" s="358"/>
      <c r="D68" s="361"/>
      <c r="E68" s="110">
        <f>IF(E67=0,,E67/E66*100)</f>
        <v>0</v>
      </c>
      <c r="F68" s="110">
        <f>IF(F67=0,,F67/F66*100)</f>
        <v>0</v>
      </c>
      <c r="G68" s="110">
        <f>IF(G67=0,,G67/G66*100)</f>
        <v>0</v>
      </c>
      <c r="H68" s="110">
        <f>IF(H67=0,,H67/H66*100)</f>
        <v>0</v>
      </c>
    </row>
    <row r="69" spans="1:8" ht="17.25" customHeight="1">
      <c r="A69" s="106" t="s">
        <v>1322</v>
      </c>
      <c r="B69" s="353" t="s">
        <v>1626</v>
      </c>
      <c r="C69" s="356" t="s">
        <v>477</v>
      </c>
      <c r="D69" s="359" t="s">
        <v>370</v>
      </c>
      <c r="E69" s="110">
        <f>SUM(E50)</f>
        <v>0</v>
      </c>
      <c r="F69" s="110">
        <f>SUM(E51:E53)</f>
        <v>0</v>
      </c>
      <c r="G69" s="110"/>
      <c r="H69" s="110">
        <f>SUM(E69:G69)</f>
        <v>0</v>
      </c>
    </row>
    <row r="70" spans="1:8" ht="17.25" customHeight="1">
      <c r="A70" s="106" t="s">
        <v>1324</v>
      </c>
      <c r="B70" s="354"/>
      <c r="C70" s="357"/>
      <c r="D70" s="360"/>
      <c r="E70" s="110">
        <f>SUM(F50)</f>
        <v>0</v>
      </c>
      <c r="F70" s="110">
        <f>SUM(F51:F53)</f>
        <v>0</v>
      </c>
      <c r="G70" s="110"/>
      <c r="H70" s="110">
        <f>SUM(E70:G70)</f>
        <v>0</v>
      </c>
    </row>
    <row r="71" spans="1:8" ht="17.25" customHeight="1">
      <c r="A71" s="106" t="s">
        <v>1325</v>
      </c>
      <c r="B71" s="355"/>
      <c r="C71" s="358"/>
      <c r="D71" s="361"/>
      <c r="E71" s="110">
        <f>IF(E70=0,,E70/E69*100)</f>
        <v>0</v>
      </c>
      <c r="F71" s="110">
        <f>IF(F70=0,,F70/F69*100)</f>
        <v>0</v>
      </c>
      <c r="G71" s="110">
        <f>IF(G70=0,,G70/G69*100)</f>
        <v>0</v>
      </c>
      <c r="H71" s="110">
        <f>IF(H70=0,,H70/H69*100)</f>
        <v>0</v>
      </c>
    </row>
    <row r="72" spans="1:8" ht="17.25" customHeight="1">
      <c r="A72" s="111" t="s">
        <v>1322</v>
      </c>
      <c r="B72" s="112"/>
      <c r="C72" s="111"/>
      <c r="D72" s="48" t="s">
        <v>912</v>
      </c>
      <c r="E72" s="113">
        <f aca="true" t="shared" si="2" ref="E72:G73">SUM(E69,E66,E63)</f>
        <v>143000</v>
      </c>
      <c r="F72" s="113">
        <f t="shared" si="2"/>
        <v>284126</v>
      </c>
      <c r="G72" s="113">
        <f t="shared" si="2"/>
        <v>0</v>
      </c>
      <c r="H72" s="113">
        <f>SUM(E72:G72)</f>
        <v>427126</v>
      </c>
    </row>
    <row r="73" spans="1:8" ht="17.25" customHeight="1">
      <c r="A73" s="111" t="s">
        <v>1324</v>
      </c>
      <c r="B73" s="112"/>
      <c r="C73" s="111"/>
      <c r="D73" s="48" t="s">
        <v>1298</v>
      </c>
      <c r="E73" s="113">
        <f t="shared" si="2"/>
        <v>70633.69</v>
      </c>
      <c r="F73" s="113">
        <f t="shared" si="2"/>
        <v>0</v>
      </c>
      <c r="G73" s="113">
        <f t="shared" si="2"/>
        <v>0</v>
      </c>
      <c r="H73" s="113">
        <f>SUM(E73:G73)</f>
        <v>70633.69</v>
      </c>
    </row>
    <row r="74" spans="1:8" ht="17.25" customHeight="1">
      <c r="A74" s="111" t="s">
        <v>1325</v>
      </c>
      <c r="B74" s="112"/>
      <c r="C74" s="111"/>
      <c r="D74" s="48" t="s">
        <v>1326</v>
      </c>
      <c r="E74" s="113">
        <f>IF(E73=0,,E73/E72*100)</f>
        <v>49.39418881118881</v>
      </c>
      <c r="F74" s="113">
        <f>IF(F73=0,,F73/F72*100)</f>
        <v>0</v>
      </c>
      <c r="G74" s="113">
        <f>IF(G73=0,,G73/G72*100)</f>
        <v>0</v>
      </c>
      <c r="H74" s="113">
        <f>IF(H73=0,,H73/H72*100)</f>
        <v>16.536968014122298</v>
      </c>
    </row>
    <row r="75" spans="1:7" ht="8.25">
      <c r="A75" s="115"/>
      <c r="B75" s="52"/>
      <c r="C75" s="51"/>
      <c r="D75" s="115"/>
      <c r="E75" s="115"/>
      <c r="F75" s="115"/>
      <c r="G75" s="116"/>
    </row>
    <row r="76" spans="1:7" ht="8.25">
      <c r="A76" s="115" t="s">
        <v>1322</v>
      </c>
      <c r="B76" s="52" t="s">
        <v>912</v>
      </c>
      <c r="C76" s="51"/>
      <c r="D76" s="115"/>
      <c r="E76" s="115"/>
      <c r="F76" s="115"/>
      <c r="G76" s="116"/>
    </row>
    <row r="77" spans="1:7" ht="8.25">
      <c r="A77" s="115" t="s">
        <v>1324</v>
      </c>
      <c r="B77" s="52" t="s">
        <v>1298</v>
      </c>
      <c r="C77" s="51"/>
      <c r="D77" s="115"/>
      <c r="E77" s="115"/>
      <c r="F77" s="115"/>
      <c r="G77" s="116"/>
    </row>
    <row r="78" spans="1:7" ht="8.25">
      <c r="A78" s="115" t="s">
        <v>1325</v>
      </c>
      <c r="B78" s="52" t="s">
        <v>1326</v>
      </c>
      <c r="C78" s="51"/>
      <c r="D78" s="115"/>
      <c r="E78" s="115"/>
      <c r="F78" s="115"/>
      <c r="G78" s="116"/>
    </row>
    <row r="79" spans="1:7" ht="8.25">
      <c r="A79" s="115"/>
      <c r="B79" s="52"/>
      <c r="C79" s="51"/>
      <c r="D79" s="115"/>
      <c r="E79" s="115"/>
      <c r="F79" s="115"/>
      <c r="G79" s="116"/>
    </row>
    <row r="80" spans="1:7" ht="8.25">
      <c r="A80" s="327" t="s">
        <v>463</v>
      </c>
      <c r="B80" s="327"/>
      <c r="C80" s="327"/>
      <c r="D80" s="327"/>
      <c r="E80" s="327"/>
      <c r="F80" s="327"/>
      <c r="G80" s="327"/>
    </row>
    <row r="81" spans="1:8" ht="8.25">
      <c r="A81" s="329" t="s">
        <v>2</v>
      </c>
      <c r="B81" s="330"/>
      <c r="C81" s="330"/>
      <c r="D81" s="330"/>
      <c r="E81" s="330"/>
      <c r="F81" s="330"/>
      <c r="G81" s="330"/>
      <c r="H81" s="372"/>
    </row>
    <row r="82" spans="1:8" ht="8.25">
      <c r="A82" s="330"/>
      <c r="B82" s="330"/>
      <c r="C82" s="330"/>
      <c r="D82" s="330"/>
      <c r="E82" s="330"/>
      <c r="F82" s="330"/>
      <c r="G82" s="330"/>
      <c r="H82" s="372"/>
    </row>
    <row r="83" spans="1:8" ht="8.25">
      <c r="A83" s="330"/>
      <c r="B83" s="330"/>
      <c r="C83" s="330"/>
      <c r="D83" s="330"/>
      <c r="E83" s="330"/>
      <c r="F83" s="330"/>
      <c r="G83" s="330"/>
      <c r="H83" s="372"/>
    </row>
    <row r="84" spans="1:8" ht="12" customHeight="1">
      <c r="A84" s="330"/>
      <c r="B84" s="330"/>
      <c r="C84" s="330"/>
      <c r="D84" s="330"/>
      <c r="E84" s="330"/>
      <c r="F84" s="330"/>
      <c r="G84" s="330"/>
      <c r="H84" s="372"/>
    </row>
    <row r="87" spans="1:5" ht="8.25">
      <c r="A87" s="352" t="s">
        <v>477</v>
      </c>
      <c r="B87" s="352"/>
      <c r="C87" s="352" t="s">
        <v>365</v>
      </c>
      <c r="D87" s="352"/>
      <c r="E87" s="352"/>
    </row>
    <row r="88" spans="1:5" ht="8.25">
      <c r="A88" s="117" t="s">
        <v>1327</v>
      </c>
      <c r="B88" s="117"/>
      <c r="C88" s="352" t="s">
        <v>371</v>
      </c>
      <c r="D88" s="352"/>
      <c r="E88" s="352"/>
    </row>
    <row r="89" spans="1:5" ht="8.25">
      <c r="A89" s="352" t="s">
        <v>1328</v>
      </c>
      <c r="B89" s="352"/>
      <c r="C89" s="352" t="s">
        <v>332</v>
      </c>
      <c r="D89" s="352"/>
      <c r="E89" s="352"/>
    </row>
    <row r="90" spans="1:5" ht="8.25">
      <c r="A90" s="117" t="s">
        <v>1329</v>
      </c>
      <c r="B90" s="117" t="s">
        <v>1330</v>
      </c>
      <c r="C90" s="352" t="s">
        <v>1632</v>
      </c>
      <c r="D90" s="352"/>
      <c r="E90" s="352"/>
    </row>
    <row r="91" spans="1:8" ht="8.25">
      <c r="A91" s="365" t="s">
        <v>1331</v>
      </c>
      <c r="B91" s="365"/>
      <c r="C91" s="365"/>
      <c r="D91" s="368" t="s">
        <v>1296</v>
      </c>
      <c r="E91" s="368"/>
      <c r="F91" s="368"/>
      <c r="G91" s="368"/>
      <c r="H91" s="368"/>
    </row>
    <row r="92" spans="1:8" ht="8.25">
      <c r="A92" s="352" t="s">
        <v>1332</v>
      </c>
      <c r="B92" s="352"/>
      <c r="C92" s="352"/>
      <c r="D92" s="366">
        <v>180</v>
      </c>
      <c r="E92" s="369"/>
      <c r="F92" s="369"/>
      <c r="G92" s="369"/>
      <c r="H92" s="369"/>
    </row>
    <row r="93" spans="1:8" ht="8.25">
      <c r="A93" s="352" t="s">
        <v>1333</v>
      </c>
      <c r="B93" s="352"/>
      <c r="C93" s="352"/>
      <c r="D93" s="366">
        <v>75</v>
      </c>
      <c r="E93" s="369"/>
      <c r="F93" s="369"/>
      <c r="G93" s="369"/>
      <c r="H93" s="369"/>
    </row>
    <row r="94" spans="1:8" ht="8.25">
      <c r="A94" s="352" t="s">
        <v>465</v>
      </c>
      <c r="B94" s="352"/>
      <c r="C94" s="352"/>
      <c r="D94" s="367">
        <f>IF(D92=0,,D93/D92*100)</f>
        <v>41.66666666666667</v>
      </c>
      <c r="E94" s="371"/>
      <c r="F94" s="371"/>
      <c r="G94" s="371"/>
      <c r="H94" s="371"/>
    </row>
    <row r="95" spans="1:5" ht="8.25">
      <c r="A95" s="121"/>
      <c r="B95" s="121"/>
      <c r="C95" s="121"/>
      <c r="D95" s="121"/>
      <c r="E95" s="121"/>
    </row>
    <row r="96" spans="1:5" ht="8.25">
      <c r="A96" s="117" t="s">
        <v>1329</v>
      </c>
      <c r="B96" s="117" t="s">
        <v>1330</v>
      </c>
      <c r="C96" s="352" t="s">
        <v>1633</v>
      </c>
      <c r="D96" s="352"/>
      <c r="E96" s="352"/>
    </row>
    <row r="97" spans="1:8" ht="8.25">
      <c r="A97" s="352" t="s">
        <v>1332</v>
      </c>
      <c r="B97" s="352"/>
      <c r="C97" s="352"/>
      <c r="D97" s="366">
        <v>280</v>
      </c>
      <c r="E97" s="369"/>
      <c r="F97" s="369"/>
      <c r="G97" s="369"/>
      <c r="H97" s="369"/>
    </row>
    <row r="98" spans="1:8" ht="8.25">
      <c r="A98" s="352" t="s">
        <v>1333</v>
      </c>
      <c r="B98" s="352"/>
      <c r="C98" s="352"/>
      <c r="D98" s="366">
        <v>130</v>
      </c>
      <c r="E98" s="369"/>
      <c r="F98" s="369"/>
      <c r="G98" s="369"/>
      <c r="H98" s="369"/>
    </row>
    <row r="99" spans="1:8" ht="8.25">
      <c r="A99" s="352" t="s">
        <v>465</v>
      </c>
      <c r="B99" s="352"/>
      <c r="C99" s="352"/>
      <c r="D99" s="367">
        <f>IF(D97=0,,D98/D97*100)</f>
        <v>46.42857142857143</v>
      </c>
      <c r="E99" s="371"/>
      <c r="F99" s="371"/>
      <c r="G99" s="371"/>
      <c r="H99" s="371"/>
    </row>
    <row r="100" spans="1:5" ht="8.25">
      <c r="A100" s="121"/>
      <c r="B100" s="121"/>
      <c r="C100" s="121"/>
      <c r="D100" s="121"/>
      <c r="E100" s="121"/>
    </row>
    <row r="101" spans="1:5" ht="8.25">
      <c r="A101" s="117" t="s">
        <v>1329</v>
      </c>
      <c r="B101" s="117" t="s">
        <v>1330</v>
      </c>
      <c r="C101" s="352" t="s">
        <v>1634</v>
      </c>
      <c r="D101" s="352"/>
      <c r="E101" s="352"/>
    </row>
    <row r="102" spans="1:8" ht="8.25">
      <c r="A102" s="352" t="s">
        <v>1332</v>
      </c>
      <c r="B102" s="352"/>
      <c r="C102" s="352"/>
      <c r="D102" s="366">
        <v>175</v>
      </c>
      <c r="E102" s="369"/>
      <c r="F102" s="369"/>
      <c r="G102" s="369"/>
      <c r="H102" s="369"/>
    </row>
    <row r="103" spans="1:8" ht="8.25">
      <c r="A103" s="352" t="s">
        <v>1333</v>
      </c>
      <c r="B103" s="352"/>
      <c r="C103" s="352"/>
      <c r="D103" s="366">
        <v>80</v>
      </c>
      <c r="E103" s="369"/>
      <c r="F103" s="369"/>
      <c r="G103" s="369"/>
      <c r="H103" s="369"/>
    </row>
    <row r="104" spans="1:8" ht="8.25">
      <c r="A104" s="352" t="s">
        <v>465</v>
      </c>
      <c r="B104" s="352"/>
      <c r="C104" s="352"/>
      <c r="D104" s="367">
        <f>IF(D102=0,,D103/D102*100)</f>
        <v>45.714285714285715</v>
      </c>
      <c r="E104" s="371"/>
      <c r="F104" s="371"/>
      <c r="G104" s="371"/>
      <c r="H104" s="371"/>
    </row>
    <row r="106" spans="1:7" ht="8.25">
      <c r="A106" s="327" t="s">
        <v>463</v>
      </c>
      <c r="B106" s="327"/>
      <c r="C106" s="327"/>
      <c r="D106" s="327"/>
      <c r="E106" s="327"/>
      <c r="F106" s="327"/>
      <c r="G106" s="327"/>
    </row>
    <row r="107" spans="1:8" ht="8.25" customHeight="1">
      <c r="A107" s="329" t="s">
        <v>137</v>
      </c>
      <c r="B107" s="330"/>
      <c r="C107" s="330"/>
      <c r="D107" s="330"/>
      <c r="E107" s="330"/>
      <c r="F107" s="330"/>
      <c r="G107" s="330"/>
      <c r="H107" s="372"/>
    </row>
    <row r="108" spans="1:8" ht="19.5" customHeight="1">
      <c r="A108" s="330"/>
      <c r="B108" s="330"/>
      <c r="C108" s="330"/>
      <c r="D108" s="330"/>
      <c r="E108" s="330"/>
      <c r="F108" s="330"/>
      <c r="G108" s="330"/>
      <c r="H108" s="372"/>
    </row>
    <row r="109" spans="1:8" ht="8.25" customHeight="1">
      <c r="A109" s="330"/>
      <c r="B109" s="330"/>
      <c r="C109" s="330"/>
      <c r="D109" s="330"/>
      <c r="E109" s="330"/>
      <c r="F109" s="330"/>
      <c r="G109" s="330"/>
      <c r="H109" s="372"/>
    </row>
    <row r="110" spans="1:8" ht="8.25" customHeight="1">
      <c r="A110" s="330"/>
      <c r="B110" s="330"/>
      <c r="C110" s="330"/>
      <c r="D110" s="330"/>
      <c r="E110" s="330"/>
      <c r="F110" s="330"/>
      <c r="G110" s="330"/>
      <c r="H110" s="372"/>
    </row>
    <row r="112" spans="1:5" ht="8.25">
      <c r="A112" s="352" t="s">
        <v>477</v>
      </c>
      <c r="B112" s="352"/>
      <c r="C112" s="352" t="s">
        <v>1630</v>
      </c>
      <c r="D112" s="352"/>
      <c r="E112" s="352"/>
    </row>
    <row r="113" spans="1:5" ht="8.25">
      <c r="A113" s="117" t="s">
        <v>1327</v>
      </c>
      <c r="B113" s="117"/>
      <c r="C113" s="352" t="s">
        <v>1635</v>
      </c>
      <c r="D113" s="352"/>
      <c r="E113" s="352"/>
    </row>
    <row r="114" spans="1:5" ht="8.25">
      <c r="A114" s="352" t="s">
        <v>1328</v>
      </c>
      <c r="B114" s="352"/>
      <c r="C114" s="352" t="s">
        <v>332</v>
      </c>
      <c r="D114" s="352"/>
      <c r="E114" s="352"/>
    </row>
    <row r="115" spans="1:5" ht="8.25">
      <c r="A115" s="117" t="s">
        <v>1329</v>
      </c>
      <c r="B115" s="117" t="s">
        <v>1330</v>
      </c>
      <c r="C115" s="352" t="s">
        <v>1636</v>
      </c>
      <c r="D115" s="352"/>
      <c r="E115" s="352"/>
    </row>
    <row r="116" spans="1:8" ht="8.25">
      <c r="A116" s="365" t="s">
        <v>1331</v>
      </c>
      <c r="B116" s="365"/>
      <c r="C116" s="365"/>
      <c r="D116" s="368" t="s">
        <v>1296</v>
      </c>
      <c r="E116" s="368"/>
      <c r="F116" s="368"/>
      <c r="G116" s="368"/>
      <c r="H116" s="368"/>
    </row>
    <row r="117" spans="1:8" ht="8.25">
      <c r="A117" s="352" t="s">
        <v>1332</v>
      </c>
      <c r="B117" s="352"/>
      <c r="C117" s="352"/>
      <c r="D117" s="366">
        <v>20</v>
      </c>
      <c r="E117" s="369"/>
      <c r="F117" s="369"/>
      <c r="G117" s="369"/>
      <c r="H117" s="369"/>
    </row>
    <row r="118" spans="1:8" ht="8.25">
      <c r="A118" s="352" t="s">
        <v>1333</v>
      </c>
      <c r="B118" s="352"/>
      <c r="C118" s="352"/>
      <c r="D118" s="366">
        <v>12</v>
      </c>
      <c r="E118" s="369"/>
      <c r="F118" s="369"/>
      <c r="G118" s="369"/>
      <c r="H118" s="369"/>
    </row>
    <row r="119" spans="1:8" ht="8.25">
      <c r="A119" s="352" t="s">
        <v>465</v>
      </c>
      <c r="B119" s="352"/>
      <c r="C119" s="352"/>
      <c r="D119" s="367">
        <f>IF(D117=0,,D118/D117*100)</f>
        <v>60</v>
      </c>
      <c r="E119" s="371"/>
      <c r="F119" s="371"/>
      <c r="G119" s="371"/>
      <c r="H119" s="371"/>
    </row>
    <row r="120" spans="1:5" ht="8.25">
      <c r="A120" s="121"/>
      <c r="B120" s="121"/>
      <c r="C120" s="121"/>
      <c r="D120" s="121"/>
      <c r="E120" s="121"/>
    </row>
    <row r="121" spans="1:5" ht="8.25">
      <c r="A121" s="117" t="s">
        <v>1329</v>
      </c>
      <c r="B121" s="117" t="s">
        <v>1330</v>
      </c>
      <c r="C121" s="352" t="s">
        <v>1633</v>
      </c>
      <c r="D121" s="352"/>
      <c r="E121" s="352"/>
    </row>
    <row r="122" spans="1:8" ht="8.25">
      <c r="A122" s="352" t="s">
        <v>1337</v>
      </c>
      <c r="B122" s="352"/>
      <c r="C122" s="352"/>
      <c r="D122" s="366">
        <v>870</v>
      </c>
      <c r="E122" s="369"/>
      <c r="F122" s="369"/>
      <c r="G122" s="369"/>
      <c r="H122" s="369"/>
    </row>
    <row r="123" spans="1:8" ht="8.25">
      <c r="A123" s="352" t="s">
        <v>1333</v>
      </c>
      <c r="B123" s="352"/>
      <c r="C123" s="352"/>
      <c r="D123" s="366">
        <v>600</v>
      </c>
      <c r="E123" s="369"/>
      <c r="F123" s="369"/>
      <c r="G123" s="369"/>
      <c r="H123" s="369"/>
    </row>
    <row r="124" spans="1:8" ht="8.25">
      <c r="A124" s="352" t="s">
        <v>465</v>
      </c>
      <c r="B124" s="352"/>
      <c r="C124" s="352"/>
      <c r="D124" s="367">
        <f>IF(D122=0,,D123/D122*100)</f>
        <v>68.96551724137932</v>
      </c>
      <c r="E124" s="371"/>
      <c r="F124" s="371"/>
      <c r="G124" s="371"/>
      <c r="H124" s="371"/>
    </row>
    <row r="125" spans="1:8" ht="8.25">
      <c r="A125" s="352"/>
      <c r="B125" s="352"/>
      <c r="C125" s="352"/>
      <c r="D125" s="366"/>
      <c r="E125" s="369"/>
      <c r="F125" s="369"/>
      <c r="G125" s="369"/>
      <c r="H125" s="369"/>
    </row>
    <row r="126" spans="4:5" ht="8.25">
      <c r="D126" s="121"/>
      <c r="E126" s="121"/>
    </row>
    <row r="127" spans="1:7" ht="8.25">
      <c r="A127" s="327" t="s">
        <v>463</v>
      </c>
      <c r="B127" s="327"/>
      <c r="C127" s="327"/>
      <c r="D127" s="327"/>
      <c r="E127" s="327"/>
      <c r="F127" s="327"/>
      <c r="G127" s="327"/>
    </row>
    <row r="128" spans="1:8" ht="8.25" customHeight="1">
      <c r="A128" s="329" t="s">
        <v>138</v>
      </c>
      <c r="B128" s="330"/>
      <c r="C128" s="330"/>
      <c r="D128" s="330"/>
      <c r="E128" s="330"/>
      <c r="F128" s="330"/>
      <c r="G128" s="330"/>
      <c r="H128" s="372"/>
    </row>
    <row r="129" spans="1:8" ht="17.25" customHeight="1">
      <c r="A129" s="330"/>
      <c r="B129" s="330"/>
      <c r="C129" s="330"/>
      <c r="D129" s="330"/>
      <c r="E129" s="330"/>
      <c r="F129" s="330"/>
      <c r="G129" s="330"/>
      <c r="H129" s="372"/>
    </row>
    <row r="130" spans="1:8" ht="8.25" customHeight="1">
      <c r="A130" s="330"/>
      <c r="B130" s="330"/>
      <c r="C130" s="330"/>
      <c r="D130" s="330"/>
      <c r="E130" s="330"/>
      <c r="F130" s="330"/>
      <c r="G130" s="330"/>
      <c r="H130" s="372"/>
    </row>
    <row r="131" spans="1:8" ht="8.25" customHeight="1">
      <c r="A131" s="330"/>
      <c r="B131" s="330"/>
      <c r="C131" s="330"/>
      <c r="D131" s="330"/>
      <c r="E131" s="330"/>
      <c r="F131" s="330"/>
      <c r="G131" s="330"/>
      <c r="H131" s="372"/>
    </row>
    <row r="133" spans="1:6" ht="8.25">
      <c r="A133" s="382" t="s">
        <v>477</v>
      </c>
      <c r="B133" s="382"/>
      <c r="C133" s="382" t="s">
        <v>370</v>
      </c>
      <c r="D133" s="382"/>
      <c r="E133" s="382"/>
      <c r="F133" s="382"/>
    </row>
    <row r="134" spans="1:6" ht="8.25">
      <c r="A134" s="55" t="s">
        <v>1327</v>
      </c>
      <c r="B134" s="55"/>
      <c r="C134" s="382" t="s">
        <v>1547</v>
      </c>
      <c r="D134" s="382"/>
      <c r="E134" s="382"/>
      <c r="F134" s="382"/>
    </row>
    <row r="135" spans="1:6" ht="8.25">
      <c r="A135" s="382" t="s">
        <v>1328</v>
      </c>
      <c r="B135" s="382"/>
      <c r="C135" s="382" t="s">
        <v>332</v>
      </c>
      <c r="D135" s="382"/>
      <c r="E135" s="382"/>
      <c r="F135" s="382"/>
    </row>
    <row r="136" spans="1:6" ht="8.25">
      <c r="A136" s="55" t="s">
        <v>1329</v>
      </c>
      <c r="B136" s="57" t="s">
        <v>1330</v>
      </c>
      <c r="C136" s="382" t="s">
        <v>372</v>
      </c>
      <c r="D136" s="382"/>
      <c r="E136" s="382"/>
      <c r="F136" s="382"/>
    </row>
    <row r="137" spans="1:8" ht="8.25" customHeight="1">
      <c r="A137" s="383" t="s">
        <v>1331</v>
      </c>
      <c r="B137" s="383"/>
      <c r="C137" s="384" t="s">
        <v>1296</v>
      </c>
      <c r="D137" s="384"/>
      <c r="E137" s="385"/>
      <c r="F137" s="385"/>
      <c r="G137" s="385"/>
      <c r="H137" s="385"/>
    </row>
    <row r="138" spans="1:8" ht="9.75" customHeight="1">
      <c r="A138" s="382" t="s">
        <v>1332</v>
      </c>
      <c r="B138" s="382"/>
      <c r="C138" s="386">
        <v>0</v>
      </c>
      <c r="D138" s="386"/>
      <c r="E138" s="385"/>
      <c r="F138" s="385"/>
      <c r="G138" s="385"/>
      <c r="H138" s="385"/>
    </row>
    <row r="139" spans="1:8" ht="9.75" customHeight="1">
      <c r="A139" s="382" t="s">
        <v>1333</v>
      </c>
      <c r="B139" s="382"/>
      <c r="C139" s="386">
        <v>0</v>
      </c>
      <c r="D139" s="386"/>
      <c r="E139" s="385"/>
      <c r="F139" s="385"/>
      <c r="G139" s="385"/>
      <c r="H139" s="385"/>
    </row>
    <row r="140" spans="1:8" ht="9.75" customHeight="1">
      <c r="A140" s="382" t="s">
        <v>465</v>
      </c>
      <c r="B140" s="382"/>
      <c r="C140" s="386">
        <v>0</v>
      </c>
      <c r="D140" s="386"/>
      <c r="E140" s="385"/>
      <c r="F140" s="385"/>
      <c r="G140" s="385"/>
      <c r="H140" s="385"/>
    </row>
    <row r="142" spans="1:7" ht="8.25">
      <c r="A142" s="327" t="s">
        <v>463</v>
      </c>
      <c r="B142" s="327"/>
      <c r="C142" s="327"/>
      <c r="D142" s="327"/>
      <c r="E142" s="327"/>
      <c r="F142" s="327"/>
      <c r="G142" s="327"/>
    </row>
    <row r="143" spans="1:8" ht="8.25" customHeight="1">
      <c r="A143" s="329" t="s">
        <v>983</v>
      </c>
      <c r="B143" s="330"/>
      <c r="C143" s="330"/>
      <c r="D143" s="330"/>
      <c r="E143" s="330"/>
      <c r="F143" s="330"/>
      <c r="G143" s="330"/>
      <c r="H143" s="372"/>
    </row>
    <row r="144" spans="1:8" ht="8.25" customHeight="1">
      <c r="A144" s="330"/>
      <c r="B144" s="330"/>
      <c r="C144" s="330"/>
      <c r="D144" s="330"/>
      <c r="E144" s="330"/>
      <c r="F144" s="330"/>
      <c r="G144" s="330"/>
      <c r="H144" s="372"/>
    </row>
    <row r="145" spans="1:8" ht="8.25" customHeight="1">
      <c r="A145" s="330"/>
      <c r="B145" s="330"/>
      <c r="C145" s="330"/>
      <c r="D145" s="330"/>
      <c r="E145" s="330"/>
      <c r="F145" s="330"/>
      <c r="G145" s="330"/>
      <c r="H145" s="372"/>
    </row>
    <row r="146" spans="1:8" ht="8.25" customHeight="1">
      <c r="A146" s="330"/>
      <c r="B146" s="330"/>
      <c r="C146" s="330"/>
      <c r="D146" s="330"/>
      <c r="E146" s="330"/>
      <c r="F146" s="330"/>
      <c r="G146" s="330"/>
      <c r="H146" s="372"/>
    </row>
  </sheetData>
  <mergeCells count="91">
    <mergeCell ref="A142:G142"/>
    <mergeCell ref="A143:H146"/>
    <mergeCell ref="A140:B140"/>
    <mergeCell ref="C140:H140"/>
    <mergeCell ref="A138:B138"/>
    <mergeCell ref="A139:B139"/>
    <mergeCell ref="C138:H138"/>
    <mergeCell ref="C139:H139"/>
    <mergeCell ref="C136:F136"/>
    <mergeCell ref="A137:B137"/>
    <mergeCell ref="C137:H137"/>
    <mergeCell ref="A133:B133"/>
    <mergeCell ref="C133:F133"/>
    <mergeCell ref="C134:F134"/>
    <mergeCell ref="A135:B135"/>
    <mergeCell ref="C135:F135"/>
    <mergeCell ref="A128:H131"/>
    <mergeCell ref="D123:H123"/>
    <mergeCell ref="D124:H124"/>
    <mergeCell ref="D125:H125"/>
    <mergeCell ref="A127:G127"/>
    <mergeCell ref="A123:C123"/>
    <mergeCell ref="A124:C124"/>
    <mergeCell ref="A125:C125"/>
    <mergeCell ref="D122:H122"/>
    <mergeCell ref="C121:E121"/>
    <mergeCell ref="A122:C122"/>
    <mergeCell ref="D116:H116"/>
    <mergeCell ref="D117:H117"/>
    <mergeCell ref="D118:H118"/>
    <mergeCell ref="D119:H119"/>
    <mergeCell ref="A116:C116"/>
    <mergeCell ref="A117:C117"/>
    <mergeCell ref="A118:C118"/>
    <mergeCell ref="A119:C119"/>
    <mergeCell ref="C113:E113"/>
    <mergeCell ref="A114:B114"/>
    <mergeCell ref="C114:E114"/>
    <mergeCell ref="C115:E115"/>
    <mergeCell ref="A112:B112"/>
    <mergeCell ref="C112:E112"/>
    <mergeCell ref="A106:G106"/>
    <mergeCell ref="A107:H110"/>
    <mergeCell ref="A103:C103"/>
    <mergeCell ref="A104:C104"/>
    <mergeCell ref="D91:H91"/>
    <mergeCell ref="D92:H92"/>
    <mergeCell ref="D93:H93"/>
    <mergeCell ref="D94:H94"/>
    <mergeCell ref="D102:H102"/>
    <mergeCell ref="D103:H103"/>
    <mergeCell ref="D104:H104"/>
    <mergeCell ref="A99:C99"/>
    <mergeCell ref="C101:E101"/>
    <mergeCell ref="D99:H99"/>
    <mergeCell ref="A102:C102"/>
    <mergeCell ref="A97:C97"/>
    <mergeCell ref="A98:C98"/>
    <mergeCell ref="D97:H97"/>
    <mergeCell ref="D98:H98"/>
    <mergeCell ref="A92:C92"/>
    <mergeCell ref="A93:C93"/>
    <mergeCell ref="A94:C94"/>
    <mergeCell ref="C96:E96"/>
    <mergeCell ref="A89:B89"/>
    <mergeCell ref="C89:E89"/>
    <mergeCell ref="C90:E90"/>
    <mergeCell ref="A91:C91"/>
    <mergeCell ref="A81:H84"/>
    <mergeCell ref="A87:B87"/>
    <mergeCell ref="C87:E87"/>
    <mergeCell ref="C88:E88"/>
    <mergeCell ref="B69:B71"/>
    <mergeCell ref="C69:C71"/>
    <mergeCell ref="D69:D71"/>
    <mergeCell ref="A80:G80"/>
    <mergeCell ref="B66:B68"/>
    <mergeCell ref="C66:C68"/>
    <mergeCell ref="D66:D68"/>
    <mergeCell ref="A57:H58"/>
    <mergeCell ref="A61:D61"/>
    <mergeCell ref="E61:H61"/>
    <mergeCell ref="B63:B65"/>
    <mergeCell ref="C63:C65"/>
    <mergeCell ref="D63:D65"/>
    <mergeCell ref="A43:H43"/>
    <mergeCell ref="A44:H45"/>
    <mergeCell ref="A56:H56"/>
    <mergeCell ref="A5:C8"/>
    <mergeCell ref="A33:H33"/>
    <mergeCell ref="A34:H35"/>
  </mergeCells>
  <printOptions/>
  <pageMargins left="0.75" right="0.75" top="1" bottom="1" header="0.4921259845" footer="0.4921259845"/>
  <pageSetup horizontalDpi="600" verticalDpi="600" orientation="portrait" r:id="rId1"/>
  <headerFooter alignWithMargins="0">
    <oddHeader>&amp;C&amp;F</oddHeader>
    <oddFooter>&amp;CStránka &amp;P z &amp;N</oddFooter>
  </headerFooter>
</worksheet>
</file>

<file path=xl/worksheets/sheet11.xml><?xml version="1.0" encoding="utf-8"?>
<worksheet xmlns="http://schemas.openxmlformats.org/spreadsheetml/2006/main" xmlns:r="http://schemas.openxmlformats.org/officeDocument/2006/relationships">
  <dimension ref="A2:Q104"/>
  <sheetViews>
    <sheetView workbookViewId="0" topLeftCell="A40">
      <selection activeCell="I62" sqref="I62"/>
    </sheetView>
  </sheetViews>
  <sheetFormatPr defaultColWidth="9.140625" defaultRowHeight="12.75"/>
  <cols>
    <col min="1" max="2" width="7.00390625" style="81" customWidth="1"/>
    <col min="3" max="3" width="10.28125" style="81" customWidth="1"/>
    <col min="4" max="4" width="17.7109375" style="81" customWidth="1"/>
    <col min="5" max="7" width="10.140625" style="81" customWidth="1"/>
    <col min="8" max="8" width="9.140625" style="81" customWidth="1"/>
    <col min="9" max="17" width="9.140625" style="128" customWidth="1"/>
    <col min="18" max="16384" width="9.140625" style="81" customWidth="1"/>
  </cols>
  <sheetData>
    <row r="2" ht="11.25">
      <c r="A2" s="122" t="s">
        <v>1638</v>
      </c>
    </row>
    <row r="4" spans="1:7" ht="17.25" customHeight="1">
      <c r="A4" s="82"/>
      <c r="B4" s="83"/>
      <c r="C4" s="84"/>
      <c r="D4" s="85"/>
      <c r="E4" s="86" t="s">
        <v>464</v>
      </c>
      <c r="F4" s="86" t="s">
        <v>1295</v>
      </c>
      <c r="G4" s="86" t="s">
        <v>1320</v>
      </c>
    </row>
    <row r="5" spans="1:7" ht="17.25" customHeight="1">
      <c r="A5" s="340" t="s">
        <v>1637</v>
      </c>
      <c r="B5" s="341"/>
      <c r="C5" s="342"/>
      <c r="D5" s="48" t="s">
        <v>466</v>
      </c>
      <c r="E5" s="217">
        <f>SUM(E6:E8)</f>
        <v>0</v>
      </c>
      <c r="F5" s="217">
        <f>SUM(F6:F8)</f>
        <v>0</v>
      </c>
      <c r="G5" s="218">
        <f>SUM(H53)</f>
        <v>0</v>
      </c>
    </row>
    <row r="6" spans="1:7" ht="17.25" customHeight="1">
      <c r="A6" s="343"/>
      <c r="B6" s="344"/>
      <c r="C6" s="345"/>
      <c r="D6" s="69" t="s">
        <v>1318</v>
      </c>
      <c r="E6" s="87">
        <f>SUM(E51)</f>
        <v>0</v>
      </c>
      <c r="F6" s="87">
        <f>SUM(E52)</f>
        <v>0</v>
      </c>
      <c r="G6" s="88">
        <f>SUM(E53)</f>
        <v>0</v>
      </c>
    </row>
    <row r="7" spans="1:7" ht="17.25" customHeight="1">
      <c r="A7" s="343"/>
      <c r="B7" s="344"/>
      <c r="C7" s="345"/>
      <c r="D7" s="69" t="s">
        <v>1319</v>
      </c>
      <c r="E7" s="87">
        <f>SUM(F51)</f>
        <v>0</v>
      </c>
      <c r="F7" s="87">
        <f>SUM(F52)</f>
        <v>0</v>
      </c>
      <c r="G7" s="88">
        <f>SUM(F53)</f>
        <v>0</v>
      </c>
    </row>
    <row r="8" spans="1:7" ht="17.25" customHeight="1">
      <c r="A8" s="346"/>
      <c r="B8" s="347"/>
      <c r="C8" s="348"/>
      <c r="D8" s="69" t="s">
        <v>469</v>
      </c>
      <c r="E8" s="87">
        <f>SUM(G51)</f>
        <v>0</v>
      </c>
      <c r="F8" s="87">
        <f>SUM(G52)</f>
        <v>0</v>
      </c>
      <c r="G8" s="88">
        <f>SUM(G53)</f>
        <v>0</v>
      </c>
    </row>
    <row r="11" spans="1:8" ht="17.25" customHeight="1">
      <c r="A11" s="89" t="s">
        <v>1639</v>
      </c>
      <c r="B11" s="90"/>
      <c r="C11" s="91"/>
      <c r="D11" s="92"/>
      <c r="E11" s="93">
        <f>SUM(E16,E36)</f>
        <v>0</v>
      </c>
      <c r="F11" s="93">
        <f>SUM(F16,F36)</f>
        <v>0</v>
      </c>
      <c r="G11" s="93">
        <f>SUM(G16,G36)</f>
        <v>0</v>
      </c>
      <c r="H11" s="93">
        <f>SUM(H16,H36)</f>
        <v>0</v>
      </c>
    </row>
    <row r="12" spans="1:8" ht="17.25" customHeight="1">
      <c r="A12" s="40"/>
      <c r="B12" s="41" t="s">
        <v>1640</v>
      </c>
      <c r="C12" s="42" t="s">
        <v>477</v>
      </c>
      <c r="D12" s="94" t="s">
        <v>1641</v>
      </c>
      <c r="E12" s="40" t="s">
        <v>464</v>
      </c>
      <c r="F12" s="40" t="s">
        <v>1295</v>
      </c>
      <c r="G12" s="40" t="s">
        <v>1299</v>
      </c>
      <c r="H12" s="40" t="s">
        <v>465</v>
      </c>
    </row>
    <row r="13" spans="1:8" ht="17.25" customHeight="1">
      <c r="A13" s="95" t="s">
        <v>470</v>
      </c>
      <c r="B13" s="96" t="s">
        <v>471</v>
      </c>
      <c r="C13" s="97" t="s">
        <v>472</v>
      </c>
      <c r="D13" s="98" t="s">
        <v>462</v>
      </c>
      <c r="E13" s="99"/>
      <c r="F13" s="99"/>
      <c r="G13" s="99"/>
      <c r="H13" s="99"/>
    </row>
    <row r="14" spans="1:8" ht="17.25" customHeight="1">
      <c r="A14" s="37" t="s">
        <v>473</v>
      </c>
      <c r="B14" s="37" t="s">
        <v>474</v>
      </c>
      <c r="C14" s="14" t="s">
        <v>475</v>
      </c>
      <c r="D14" s="38" t="s">
        <v>476</v>
      </c>
      <c r="E14" s="100">
        <f>SUM(E15:E15)</f>
        <v>0</v>
      </c>
      <c r="F14" s="100">
        <f>SUM(F15:F15)</f>
        <v>0</v>
      </c>
      <c r="G14" s="100">
        <f>SUM(G15:G15)</f>
        <v>0</v>
      </c>
      <c r="H14" s="100">
        <f>IF(E14=0,,F14/E14*100)</f>
        <v>0</v>
      </c>
    </row>
    <row r="15" spans="1:8" ht="17.25" customHeight="1">
      <c r="A15" s="60">
        <v>713</v>
      </c>
      <c r="B15" s="73" t="s">
        <v>1642</v>
      </c>
      <c r="C15" s="32" t="s">
        <v>1540</v>
      </c>
      <c r="D15" s="33" t="s">
        <v>373</v>
      </c>
      <c r="E15" s="45">
        <v>0</v>
      </c>
      <c r="F15" s="45">
        <v>0</v>
      </c>
      <c r="G15" s="45">
        <v>0</v>
      </c>
      <c r="H15" s="102">
        <f>IF(E15=0,,F15/E15*100)</f>
        <v>0</v>
      </c>
    </row>
    <row r="16" spans="1:8" ht="17.25" customHeight="1">
      <c r="A16" s="48"/>
      <c r="B16" s="103"/>
      <c r="C16" s="104"/>
      <c r="D16" s="48" t="s">
        <v>466</v>
      </c>
      <c r="E16" s="50">
        <f>SUM(E14)</f>
        <v>0</v>
      </c>
      <c r="F16" s="50">
        <f>SUM(F14)</f>
        <v>0</v>
      </c>
      <c r="G16" s="50">
        <f>SUM(G14)</f>
        <v>0</v>
      </c>
      <c r="H16" s="50">
        <f>IF(E16=0,,F16/E16*100)</f>
        <v>0</v>
      </c>
    </row>
    <row r="17" spans="1:8" ht="17.25" customHeight="1">
      <c r="A17" s="58"/>
      <c r="B17" s="59"/>
      <c r="C17" s="60"/>
      <c r="D17" s="61"/>
      <c r="E17" s="58"/>
      <c r="F17" s="58"/>
      <c r="G17" s="58"/>
      <c r="H17" s="58"/>
    </row>
    <row r="18" spans="1:8" ht="17.25" customHeight="1">
      <c r="A18" s="327" t="s">
        <v>713</v>
      </c>
      <c r="B18" s="327"/>
      <c r="C18" s="327"/>
      <c r="D18" s="327"/>
      <c r="E18" s="327"/>
      <c r="F18" s="327"/>
      <c r="G18" s="327"/>
      <c r="H18" s="328"/>
    </row>
    <row r="19" spans="1:8" ht="8.25" customHeight="1">
      <c r="A19" s="329" t="s">
        <v>191</v>
      </c>
      <c r="B19" s="330"/>
      <c r="C19" s="330"/>
      <c r="D19" s="330"/>
      <c r="E19" s="330"/>
      <c r="F19" s="330"/>
      <c r="G19" s="330"/>
      <c r="H19" s="330"/>
    </row>
    <row r="20" spans="1:8" ht="17.25" customHeight="1">
      <c r="A20" s="330"/>
      <c r="B20" s="330"/>
      <c r="C20" s="330"/>
      <c r="D20" s="330"/>
      <c r="E20" s="330"/>
      <c r="F20" s="330"/>
      <c r="G20" s="330"/>
      <c r="H20" s="330"/>
    </row>
    <row r="21" spans="1:8" ht="17.25" customHeight="1">
      <c r="A21" s="58"/>
      <c r="B21" s="59"/>
      <c r="C21" s="60"/>
      <c r="D21" s="61"/>
      <c r="E21" s="58"/>
      <c r="F21" s="58"/>
      <c r="G21" s="58"/>
      <c r="H21" s="58"/>
    </row>
    <row r="22" spans="1:8" ht="17.25" customHeight="1">
      <c r="A22" s="40"/>
      <c r="B22" s="41" t="s">
        <v>1643</v>
      </c>
      <c r="C22" s="42" t="s">
        <v>477</v>
      </c>
      <c r="D22" s="94" t="s">
        <v>1644</v>
      </c>
      <c r="E22" s="40" t="s">
        <v>464</v>
      </c>
      <c r="F22" s="40" t="s">
        <v>1295</v>
      </c>
      <c r="G22" s="40" t="s">
        <v>1299</v>
      </c>
      <c r="H22" s="40" t="s">
        <v>465</v>
      </c>
    </row>
    <row r="23" spans="1:8" ht="17.25" customHeight="1">
      <c r="A23" s="95" t="s">
        <v>470</v>
      </c>
      <c r="B23" s="96" t="s">
        <v>471</v>
      </c>
      <c r="C23" s="97" t="s">
        <v>472</v>
      </c>
      <c r="D23" s="98" t="s">
        <v>462</v>
      </c>
      <c r="E23" s="99"/>
      <c r="F23" s="99"/>
      <c r="G23" s="99"/>
      <c r="H23" s="99"/>
    </row>
    <row r="24" spans="1:8" ht="17.25" customHeight="1">
      <c r="A24" s="37" t="s">
        <v>473</v>
      </c>
      <c r="B24" s="37" t="s">
        <v>474</v>
      </c>
      <c r="C24" s="14" t="s">
        <v>475</v>
      </c>
      <c r="D24" s="38" t="s">
        <v>476</v>
      </c>
      <c r="E24" s="105">
        <f>SUM(E25:E27)</f>
        <v>0</v>
      </c>
      <c r="F24" s="105">
        <f>SUM(F25:F27)</f>
        <v>0</v>
      </c>
      <c r="G24" s="105">
        <f>SUM(G25:G27)</f>
        <v>0</v>
      </c>
      <c r="H24" s="105">
        <f aca="true" t="shared" si="0" ref="H24:H36">IF(E24=0,,F24/E24*100)</f>
        <v>0</v>
      </c>
    </row>
    <row r="25" spans="1:8" ht="17.25" customHeight="1">
      <c r="A25" s="60">
        <v>635</v>
      </c>
      <c r="B25" s="73" t="s">
        <v>1645</v>
      </c>
      <c r="C25" s="32" t="s">
        <v>1540</v>
      </c>
      <c r="D25" s="61" t="s">
        <v>552</v>
      </c>
      <c r="E25" s="67">
        <v>0</v>
      </c>
      <c r="F25" s="67">
        <v>0</v>
      </c>
      <c r="G25" s="67">
        <v>0</v>
      </c>
      <c r="H25" s="102">
        <f t="shared" si="0"/>
        <v>0</v>
      </c>
    </row>
    <row r="26" spans="1:8" ht="17.25" customHeight="1">
      <c r="A26" s="32">
        <v>716</v>
      </c>
      <c r="B26" s="73" t="s">
        <v>1646</v>
      </c>
      <c r="C26" s="32" t="s">
        <v>1540</v>
      </c>
      <c r="D26" s="33" t="s">
        <v>529</v>
      </c>
      <c r="E26" s="67">
        <v>0</v>
      </c>
      <c r="F26" s="67">
        <v>0</v>
      </c>
      <c r="G26" s="67">
        <v>0</v>
      </c>
      <c r="H26" s="102">
        <f t="shared" si="0"/>
        <v>0</v>
      </c>
    </row>
    <row r="27" spans="1:8" ht="17.25" customHeight="1">
      <c r="A27" s="32">
        <v>717</v>
      </c>
      <c r="B27" s="73" t="s">
        <v>1647</v>
      </c>
      <c r="C27" s="32" t="s">
        <v>1540</v>
      </c>
      <c r="D27" s="33" t="s">
        <v>823</v>
      </c>
      <c r="E27" s="67">
        <v>0</v>
      </c>
      <c r="F27" s="67">
        <v>0</v>
      </c>
      <c r="G27" s="67">
        <v>0</v>
      </c>
      <c r="H27" s="102">
        <f t="shared" si="0"/>
        <v>0</v>
      </c>
    </row>
    <row r="28" spans="1:8" ht="17.25" customHeight="1">
      <c r="A28" s="37" t="s">
        <v>1704</v>
      </c>
      <c r="B28" s="37" t="s">
        <v>1705</v>
      </c>
      <c r="C28" s="14" t="s">
        <v>475</v>
      </c>
      <c r="D28" s="15" t="s">
        <v>1304</v>
      </c>
      <c r="E28" s="100">
        <f>SUM(E29:E29)</f>
        <v>0</v>
      </c>
      <c r="F28" s="100">
        <f>SUM(F29:F29)</f>
        <v>0</v>
      </c>
      <c r="G28" s="100">
        <f>SUM(G29:G29)</f>
        <v>0</v>
      </c>
      <c r="H28" s="100">
        <f t="shared" si="0"/>
        <v>0</v>
      </c>
    </row>
    <row r="29" spans="1:8" ht="17.25" customHeight="1">
      <c r="A29" s="20"/>
      <c r="B29" s="21" t="s">
        <v>1648</v>
      </c>
      <c r="C29" s="20" t="s">
        <v>1540</v>
      </c>
      <c r="D29" s="101"/>
      <c r="E29" s="102"/>
      <c r="F29" s="102"/>
      <c r="G29" s="102"/>
      <c r="H29" s="102">
        <f t="shared" si="0"/>
        <v>0</v>
      </c>
    </row>
    <row r="30" spans="1:8" ht="17.25" customHeight="1">
      <c r="A30" s="37" t="s">
        <v>1712</v>
      </c>
      <c r="B30" s="37" t="s">
        <v>1713</v>
      </c>
      <c r="C30" s="14" t="s">
        <v>475</v>
      </c>
      <c r="D30" s="15" t="s">
        <v>1714</v>
      </c>
      <c r="E30" s="100">
        <f>SUM(E31:E31)</f>
        <v>0</v>
      </c>
      <c r="F30" s="100">
        <f>SUM(F31:F31)</f>
        <v>0</v>
      </c>
      <c r="G30" s="100">
        <f>SUM(G31:G31)</f>
        <v>0</v>
      </c>
      <c r="H30" s="100">
        <f t="shared" si="0"/>
        <v>0</v>
      </c>
    </row>
    <row r="31" spans="1:8" ht="17.25" customHeight="1">
      <c r="A31" s="20"/>
      <c r="B31" s="21" t="s">
        <v>1649</v>
      </c>
      <c r="C31" s="20" t="s">
        <v>1540</v>
      </c>
      <c r="D31" s="101"/>
      <c r="E31" s="102"/>
      <c r="F31" s="102"/>
      <c r="G31" s="102"/>
      <c r="H31" s="102">
        <f t="shared" si="0"/>
        <v>0</v>
      </c>
    </row>
    <row r="32" spans="1:8" ht="17.25" customHeight="1">
      <c r="A32" s="37" t="s">
        <v>1499</v>
      </c>
      <c r="B32" s="37" t="s">
        <v>1351</v>
      </c>
      <c r="C32" s="14" t="s">
        <v>475</v>
      </c>
      <c r="D32" s="15" t="s">
        <v>1352</v>
      </c>
      <c r="E32" s="100">
        <f>SUM(E33:E33)</f>
        <v>0</v>
      </c>
      <c r="F32" s="100">
        <f>SUM(F33:F33)</f>
        <v>0</v>
      </c>
      <c r="G32" s="100">
        <f>SUM(G33:G33)</f>
        <v>0</v>
      </c>
      <c r="H32" s="100">
        <f t="shared" si="0"/>
        <v>0</v>
      </c>
    </row>
    <row r="33" spans="1:8" ht="17.25" customHeight="1">
      <c r="A33" s="20"/>
      <c r="B33" s="21" t="s">
        <v>1650</v>
      </c>
      <c r="C33" s="20" t="s">
        <v>1540</v>
      </c>
      <c r="D33" s="101"/>
      <c r="E33" s="102"/>
      <c r="F33" s="102"/>
      <c r="G33" s="102"/>
      <c r="H33" s="102">
        <f t="shared" si="0"/>
        <v>0</v>
      </c>
    </row>
    <row r="34" spans="1:8" ht="17.25" customHeight="1">
      <c r="A34" s="37" t="s">
        <v>1716</v>
      </c>
      <c r="B34" s="37" t="s">
        <v>1717</v>
      </c>
      <c r="C34" s="14" t="s">
        <v>475</v>
      </c>
      <c r="D34" s="15" t="s">
        <v>1718</v>
      </c>
      <c r="E34" s="100">
        <f>SUM(E35:E35)</f>
        <v>0</v>
      </c>
      <c r="F34" s="100">
        <f>SUM(F35:F35)</f>
        <v>0</v>
      </c>
      <c r="G34" s="100">
        <f>SUM(G35:G35)</f>
        <v>0</v>
      </c>
      <c r="H34" s="100">
        <f t="shared" si="0"/>
        <v>0</v>
      </c>
    </row>
    <row r="35" spans="1:8" ht="17.25" customHeight="1">
      <c r="A35" s="20"/>
      <c r="B35" s="21" t="s">
        <v>1651</v>
      </c>
      <c r="C35" s="20" t="s">
        <v>1540</v>
      </c>
      <c r="D35" s="101"/>
      <c r="E35" s="102"/>
      <c r="F35" s="102"/>
      <c r="G35" s="102"/>
      <c r="H35" s="102">
        <f t="shared" si="0"/>
        <v>0</v>
      </c>
    </row>
    <row r="36" spans="1:8" ht="17.25" customHeight="1">
      <c r="A36" s="48"/>
      <c r="B36" s="103"/>
      <c r="C36" s="104" t="s">
        <v>1540</v>
      </c>
      <c r="D36" s="48" t="s">
        <v>466</v>
      </c>
      <c r="E36" s="50">
        <f>SUM(E34,E32,E30,E28,E24)</f>
        <v>0</v>
      </c>
      <c r="F36" s="50">
        <f>SUM(F34,F32,F30,F28,F24)</f>
        <v>0</v>
      </c>
      <c r="G36" s="50">
        <f>SUM(G34,G32,G30,G28,G24)</f>
        <v>0</v>
      </c>
      <c r="H36" s="50">
        <f t="shared" si="0"/>
        <v>0</v>
      </c>
    </row>
    <row r="37" ht="17.25" customHeight="1"/>
    <row r="38" spans="1:8" ht="17.25" customHeight="1">
      <c r="A38" s="327" t="s">
        <v>713</v>
      </c>
      <c r="B38" s="327"/>
      <c r="C38" s="327"/>
      <c r="D38" s="327"/>
      <c r="E38" s="327"/>
      <c r="F38" s="327"/>
      <c r="G38" s="327"/>
      <c r="H38" s="328"/>
    </row>
    <row r="39" spans="1:8" ht="8.25">
      <c r="A39" s="329" t="s">
        <v>191</v>
      </c>
      <c r="B39" s="330"/>
      <c r="C39" s="330"/>
      <c r="D39" s="330"/>
      <c r="E39" s="330"/>
      <c r="F39" s="330"/>
      <c r="G39" s="330"/>
      <c r="H39" s="330"/>
    </row>
    <row r="40" spans="1:8" ht="17.25" customHeight="1">
      <c r="A40" s="330"/>
      <c r="B40" s="330"/>
      <c r="C40" s="330"/>
      <c r="D40" s="330"/>
      <c r="E40" s="330"/>
      <c r="F40" s="330"/>
      <c r="G40" s="330"/>
      <c r="H40" s="330"/>
    </row>
    <row r="41" ht="17.25" customHeight="1"/>
    <row r="42" ht="17.25" customHeight="1"/>
    <row r="43" spans="1:8" ht="17.25" customHeight="1">
      <c r="A43" s="373" t="s">
        <v>1638</v>
      </c>
      <c r="B43" s="373"/>
      <c r="C43" s="373"/>
      <c r="D43" s="373"/>
      <c r="E43" s="374">
        <v>2013</v>
      </c>
      <c r="F43" s="374"/>
      <c r="G43" s="374"/>
      <c r="H43" s="375"/>
    </row>
    <row r="44" spans="1:8" ht="17.25" customHeight="1">
      <c r="A44" s="86" t="s">
        <v>470</v>
      </c>
      <c r="B44" s="37" t="s">
        <v>471</v>
      </c>
      <c r="C44" s="14" t="s">
        <v>472</v>
      </c>
      <c r="D44" s="15" t="s">
        <v>462</v>
      </c>
      <c r="E44" s="86" t="s">
        <v>1318</v>
      </c>
      <c r="F44" s="86" t="s">
        <v>1319</v>
      </c>
      <c r="G44" s="86" t="s">
        <v>469</v>
      </c>
      <c r="H44" s="86" t="s">
        <v>466</v>
      </c>
    </row>
    <row r="45" spans="1:8" ht="17.25" customHeight="1">
      <c r="A45" s="106" t="s">
        <v>1322</v>
      </c>
      <c r="B45" s="353" t="s">
        <v>1640</v>
      </c>
      <c r="C45" s="356" t="s">
        <v>477</v>
      </c>
      <c r="D45" s="359" t="s">
        <v>1641</v>
      </c>
      <c r="E45" s="107"/>
      <c r="F45" s="107">
        <f>SUM(E15)</f>
        <v>0</v>
      </c>
      <c r="G45" s="108"/>
      <c r="H45" s="108">
        <f>SUM(E45:G45)</f>
        <v>0</v>
      </c>
    </row>
    <row r="46" spans="1:8" ht="17.25" customHeight="1">
      <c r="A46" s="106" t="s">
        <v>1324</v>
      </c>
      <c r="B46" s="354"/>
      <c r="C46" s="357"/>
      <c r="D46" s="360"/>
      <c r="E46" s="109"/>
      <c r="F46" s="110">
        <f>SUM(F15)</f>
        <v>0</v>
      </c>
      <c r="G46" s="109"/>
      <c r="H46" s="108">
        <f>SUM(E46:G46)</f>
        <v>0</v>
      </c>
    </row>
    <row r="47" spans="1:8" ht="17.25" customHeight="1">
      <c r="A47" s="106" t="s">
        <v>1325</v>
      </c>
      <c r="B47" s="355"/>
      <c r="C47" s="358"/>
      <c r="D47" s="361"/>
      <c r="E47" s="109">
        <f>IF(E46=0,,E46/E45*100)</f>
        <v>0</v>
      </c>
      <c r="F47" s="109">
        <f>IF(F46=0,,F46/F45*100)</f>
        <v>0</v>
      </c>
      <c r="G47" s="109">
        <f>IF(G46=0,,G46/G45*100)</f>
        <v>0</v>
      </c>
      <c r="H47" s="109">
        <f>IF(H46=0,,H46/H45*100)</f>
        <v>0</v>
      </c>
    </row>
    <row r="48" spans="1:8" ht="17.25" customHeight="1">
      <c r="A48" s="106" t="s">
        <v>1322</v>
      </c>
      <c r="B48" s="353" t="s">
        <v>1643</v>
      </c>
      <c r="C48" s="356" t="s">
        <v>477</v>
      </c>
      <c r="D48" s="359" t="s">
        <v>1644</v>
      </c>
      <c r="E48" s="110">
        <f>SUM(E25)</f>
        <v>0</v>
      </c>
      <c r="F48" s="110">
        <f>SUM(E26:E27)</f>
        <v>0</v>
      </c>
      <c r="G48" s="109"/>
      <c r="H48" s="109">
        <f>SUM(E48:G48)</f>
        <v>0</v>
      </c>
    </row>
    <row r="49" spans="1:8" ht="17.25" customHeight="1">
      <c r="A49" s="106" t="s">
        <v>1324</v>
      </c>
      <c r="B49" s="354"/>
      <c r="C49" s="357"/>
      <c r="D49" s="360"/>
      <c r="E49" s="109">
        <f>SUM(F25)</f>
        <v>0</v>
      </c>
      <c r="F49" s="109">
        <f>SUM(F26:F27)</f>
        <v>0</v>
      </c>
      <c r="G49" s="109"/>
      <c r="H49" s="109">
        <f>SUM(E49:G49)</f>
        <v>0</v>
      </c>
    </row>
    <row r="50" spans="1:8" ht="17.25" customHeight="1">
      <c r="A50" s="106" t="s">
        <v>1325</v>
      </c>
      <c r="B50" s="355"/>
      <c r="C50" s="358"/>
      <c r="D50" s="361"/>
      <c r="E50" s="109">
        <f>IF(E49=0,,E49/E48*100)</f>
        <v>0</v>
      </c>
      <c r="F50" s="109">
        <f>IF(F49=0,,F49/F48*100)</f>
        <v>0</v>
      </c>
      <c r="G50" s="109">
        <f>IF(G49=0,,G49/G48*100)</f>
        <v>0</v>
      </c>
      <c r="H50" s="109">
        <f>IF(H49=0,,H49/H48*100)</f>
        <v>0</v>
      </c>
    </row>
    <row r="51" spans="1:8" ht="17.25" customHeight="1">
      <c r="A51" s="111" t="s">
        <v>1322</v>
      </c>
      <c r="B51" s="112"/>
      <c r="C51" s="111"/>
      <c r="D51" s="48" t="s">
        <v>912</v>
      </c>
      <c r="E51" s="113">
        <f aca="true" t="shared" si="1" ref="E51:G52">SUM(E45,E48)</f>
        <v>0</v>
      </c>
      <c r="F51" s="113">
        <f t="shared" si="1"/>
        <v>0</v>
      </c>
      <c r="G51" s="113">
        <f t="shared" si="1"/>
        <v>0</v>
      </c>
      <c r="H51" s="114">
        <f>SUM(E51:G51)</f>
        <v>0</v>
      </c>
    </row>
    <row r="52" spans="1:8" ht="17.25" customHeight="1">
      <c r="A52" s="111" t="s">
        <v>1324</v>
      </c>
      <c r="B52" s="112"/>
      <c r="C52" s="111"/>
      <c r="D52" s="48" t="s">
        <v>1298</v>
      </c>
      <c r="E52" s="114">
        <f t="shared" si="1"/>
        <v>0</v>
      </c>
      <c r="F52" s="114">
        <f t="shared" si="1"/>
        <v>0</v>
      </c>
      <c r="G52" s="114">
        <f t="shared" si="1"/>
        <v>0</v>
      </c>
      <c r="H52" s="114">
        <f>SUM(E52:G52)</f>
        <v>0</v>
      </c>
    </row>
    <row r="53" spans="1:8" ht="17.25" customHeight="1">
      <c r="A53" s="111" t="s">
        <v>1325</v>
      </c>
      <c r="B53" s="112"/>
      <c r="C53" s="111"/>
      <c r="D53" s="48" t="s">
        <v>1326</v>
      </c>
      <c r="E53" s="114">
        <f>IF(E52=0,,E52/E51*100)</f>
        <v>0</v>
      </c>
      <c r="F53" s="114">
        <f>IF(F52=0,,F52/F51*100)</f>
        <v>0</v>
      </c>
      <c r="G53" s="114">
        <f>IF(G52=0,,G52/G51*100)</f>
        <v>0</v>
      </c>
      <c r="H53" s="114">
        <f>IF(H52=0,,H52/H51*100)</f>
        <v>0</v>
      </c>
    </row>
    <row r="54" spans="1:7" ht="8.25">
      <c r="A54" s="115"/>
      <c r="B54" s="52"/>
      <c r="C54" s="51"/>
      <c r="D54" s="115"/>
      <c r="E54" s="115"/>
      <c r="F54" s="115"/>
      <c r="G54" s="116"/>
    </row>
    <row r="55" spans="1:7" ht="8.25">
      <c r="A55" s="115" t="s">
        <v>1322</v>
      </c>
      <c r="B55" s="52" t="s">
        <v>912</v>
      </c>
      <c r="C55" s="51"/>
      <c r="D55" s="115"/>
      <c r="E55" s="115"/>
      <c r="F55" s="115"/>
      <c r="G55" s="116"/>
    </row>
    <row r="56" spans="1:7" ht="8.25">
      <c r="A56" s="115" t="s">
        <v>1324</v>
      </c>
      <c r="B56" s="52" t="s">
        <v>1298</v>
      </c>
      <c r="C56" s="51"/>
      <c r="D56" s="115"/>
      <c r="E56" s="115"/>
      <c r="F56" s="115"/>
      <c r="G56" s="116"/>
    </row>
    <row r="57" spans="1:7" ht="8.25">
      <c r="A57" s="115" t="s">
        <v>1325</v>
      </c>
      <c r="B57" s="52" t="s">
        <v>1326</v>
      </c>
      <c r="C57" s="51"/>
      <c r="D57" s="115"/>
      <c r="E57" s="115"/>
      <c r="F57" s="115"/>
      <c r="G57" s="116"/>
    </row>
    <row r="58" spans="1:7" ht="8.25">
      <c r="A58" s="115"/>
      <c r="B58" s="52"/>
      <c r="C58" s="51"/>
      <c r="D58" s="115"/>
      <c r="E58" s="115"/>
      <c r="F58" s="115"/>
      <c r="G58" s="116"/>
    </row>
    <row r="59" spans="1:7" ht="8.25">
      <c r="A59" s="327" t="s">
        <v>463</v>
      </c>
      <c r="B59" s="327"/>
      <c r="C59" s="327"/>
      <c r="D59" s="327"/>
      <c r="E59" s="327"/>
      <c r="F59" s="327"/>
      <c r="G59" s="327"/>
    </row>
    <row r="60" spans="1:8" ht="8.25">
      <c r="A60" s="329" t="s">
        <v>3</v>
      </c>
      <c r="B60" s="330"/>
      <c r="C60" s="330"/>
      <c r="D60" s="330"/>
      <c r="E60" s="330"/>
      <c r="F60" s="330"/>
      <c r="G60" s="330"/>
      <c r="H60" s="372"/>
    </row>
    <row r="61" spans="1:8" ht="8.25">
      <c r="A61" s="330"/>
      <c r="B61" s="330"/>
      <c r="C61" s="330"/>
      <c r="D61" s="330"/>
      <c r="E61" s="330"/>
      <c r="F61" s="330"/>
      <c r="G61" s="330"/>
      <c r="H61" s="372"/>
    </row>
    <row r="62" spans="1:8" ht="8.25">
      <c r="A62" s="330"/>
      <c r="B62" s="330"/>
      <c r="C62" s="330"/>
      <c r="D62" s="330"/>
      <c r="E62" s="330"/>
      <c r="F62" s="330"/>
      <c r="G62" s="330"/>
      <c r="H62" s="372"/>
    </row>
    <row r="65" spans="1:5" ht="8.25">
      <c r="A65" s="352" t="s">
        <v>477</v>
      </c>
      <c r="B65" s="352"/>
      <c r="C65" s="352" t="s">
        <v>1641</v>
      </c>
      <c r="D65" s="352"/>
      <c r="E65" s="352"/>
    </row>
    <row r="66" spans="1:5" ht="8.25">
      <c r="A66" s="117" t="s">
        <v>1327</v>
      </c>
      <c r="B66" s="117"/>
      <c r="C66" s="352" t="s">
        <v>1652</v>
      </c>
      <c r="D66" s="352"/>
      <c r="E66" s="352"/>
    </row>
    <row r="67" spans="1:5" ht="8.25">
      <c r="A67" s="352" t="s">
        <v>1328</v>
      </c>
      <c r="B67" s="352"/>
      <c r="C67" s="352" t="s">
        <v>332</v>
      </c>
      <c r="D67" s="352"/>
      <c r="E67" s="352"/>
    </row>
    <row r="68" spans="1:5" ht="8.25">
      <c r="A68" s="117" t="s">
        <v>1329</v>
      </c>
      <c r="B68" s="118" t="s">
        <v>1330</v>
      </c>
      <c r="C68" s="352" t="s">
        <v>1653</v>
      </c>
      <c r="D68" s="352"/>
      <c r="E68" s="352"/>
    </row>
    <row r="69" spans="1:8" ht="8.25">
      <c r="A69" s="365" t="s">
        <v>1331</v>
      </c>
      <c r="B69" s="365"/>
      <c r="C69" s="365"/>
      <c r="D69" s="368" t="s">
        <v>1296</v>
      </c>
      <c r="E69" s="368"/>
      <c r="F69" s="368"/>
      <c r="G69" s="368"/>
      <c r="H69" s="368"/>
    </row>
    <row r="70" spans="1:8" ht="8.25">
      <c r="A70" s="352" t="s">
        <v>1332</v>
      </c>
      <c r="B70" s="352"/>
      <c r="C70" s="352"/>
      <c r="D70" s="366">
        <v>0</v>
      </c>
      <c r="E70" s="369"/>
      <c r="F70" s="369"/>
      <c r="G70" s="369"/>
      <c r="H70" s="369"/>
    </row>
    <row r="71" spans="1:17" ht="8.25">
      <c r="A71" s="352" t="s">
        <v>1333</v>
      </c>
      <c r="B71" s="352"/>
      <c r="C71" s="352"/>
      <c r="D71" s="366">
        <v>0</v>
      </c>
      <c r="E71" s="369"/>
      <c r="F71" s="369"/>
      <c r="G71" s="369"/>
      <c r="H71" s="369"/>
      <c r="J71" s="261"/>
      <c r="K71" s="261"/>
      <c r="L71" s="261"/>
      <c r="M71" s="261"/>
      <c r="N71" s="261"/>
      <c r="O71" s="261"/>
      <c r="P71" s="261"/>
      <c r="Q71" s="261"/>
    </row>
    <row r="72" spans="1:17" ht="8.25">
      <c r="A72" s="352" t="s">
        <v>465</v>
      </c>
      <c r="B72" s="352"/>
      <c r="C72" s="352"/>
      <c r="D72" s="367">
        <f>IF(D70=0,,D71/D70*100)</f>
        <v>0</v>
      </c>
      <c r="E72" s="371"/>
      <c r="F72" s="371"/>
      <c r="G72" s="371"/>
      <c r="H72" s="371"/>
      <c r="J72" s="272"/>
      <c r="K72" s="272"/>
      <c r="L72" s="272"/>
      <c r="M72" s="272"/>
      <c r="N72" s="272"/>
      <c r="O72" s="272"/>
      <c r="P72" s="272"/>
      <c r="Q72" s="272"/>
    </row>
    <row r="73" spans="1:17" ht="8.25">
      <c r="A73" s="121"/>
      <c r="B73" s="121"/>
      <c r="C73" s="121"/>
      <c r="D73" s="121"/>
      <c r="E73" s="121"/>
      <c r="J73" s="272"/>
      <c r="K73" s="272"/>
      <c r="L73" s="272"/>
      <c r="M73" s="272"/>
      <c r="N73" s="272"/>
      <c r="O73" s="272"/>
      <c r="P73" s="272"/>
      <c r="Q73" s="272"/>
    </row>
    <row r="74" spans="10:17" ht="8.25">
      <c r="J74" s="272"/>
      <c r="K74" s="272"/>
      <c r="L74" s="272"/>
      <c r="M74" s="272"/>
      <c r="N74" s="272"/>
      <c r="O74" s="272"/>
      <c r="P74" s="272"/>
      <c r="Q74" s="272"/>
    </row>
    <row r="75" spans="1:17" ht="8.25">
      <c r="A75" s="327" t="s">
        <v>463</v>
      </c>
      <c r="B75" s="327"/>
      <c r="C75" s="327"/>
      <c r="D75" s="327"/>
      <c r="E75" s="327"/>
      <c r="F75" s="327"/>
      <c r="G75" s="327"/>
      <c r="J75" s="272"/>
      <c r="K75" s="272"/>
      <c r="L75" s="272"/>
      <c r="M75" s="272"/>
      <c r="N75" s="272"/>
      <c r="O75" s="272"/>
      <c r="P75" s="272"/>
      <c r="Q75" s="272"/>
    </row>
    <row r="76" spans="1:17" ht="8.25" customHeight="1">
      <c r="A76" s="329" t="s">
        <v>983</v>
      </c>
      <c r="B76" s="329"/>
      <c r="C76" s="329"/>
      <c r="D76" s="329"/>
      <c r="E76" s="329"/>
      <c r="F76" s="329"/>
      <c r="G76" s="329"/>
      <c r="H76" s="329"/>
      <c r="J76" s="265"/>
      <c r="K76" s="265"/>
      <c r="L76" s="265"/>
      <c r="M76" s="265"/>
      <c r="N76" s="265"/>
      <c r="O76" s="265"/>
      <c r="P76" s="265"/>
      <c r="Q76" s="266"/>
    </row>
    <row r="77" spans="1:17" ht="13.5" customHeight="1">
      <c r="A77" s="329"/>
      <c r="B77" s="329"/>
      <c r="C77" s="329"/>
      <c r="D77" s="329"/>
      <c r="E77" s="329"/>
      <c r="F77" s="329"/>
      <c r="G77" s="329"/>
      <c r="H77" s="329"/>
      <c r="J77" s="265"/>
      <c r="K77" s="265"/>
      <c r="L77" s="265"/>
      <c r="M77" s="265"/>
      <c r="N77" s="265"/>
      <c r="O77" s="265"/>
      <c r="P77" s="265"/>
      <c r="Q77" s="266"/>
    </row>
    <row r="78" spans="1:17" ht="8.25" customHeight="1">
      <c r="A78" s="329"/>
      <c r="B78" s="329"/>
      <c r="C78" s="329"/>
      <c r="D78" s="329"/>
      <c r="E78" s="329"/>
      <c r="F78" s="329"/>
      <c r="G78" s="329"/>
      <c r="H78" s="329"/>
      <c r="J78" s="265"/>
      <c r="K78" s="265"/>
      <c r="L78" s="265"/>
      <c r="M78" s="265"/>
      <c r="N78" s="265"/>
      <c r="O78" s="265"/>
      <c r="P78" s="265"/>
      <c r="Q78" s="266"/>
    </row>
    <row r="79" spans="10:17" ht="8.25" customHeight="1">
      <c r="J79" s="265"/>
      <c r="K79" s="265"/>
      <c r="L79" s="265"/>
      <c r="M79" s="265"/>
      <c r="N79" s="265"/>
      <c r="O79" s="265"/>
      <c r="P79" s="265"/>
      <c r="Q79" s="266"/>
    </row>
    <row r="80" spans="1:17" ht="8.25">
      <c r="A80" s="352" t="s">
        <v>477</v>
      </c>
      <c r="B80" s="352"/>
      <c r="C80" s="352" t="s">
        <v>1644</v>
      </c>
      <c r="D80" s="352"/>
      <c r="E80" s="352"/>
      <c r="J80" s="272"/>
      <c r="K80" s="272"/>
      <c r="L80" s="272"/>
      <c r="M80" s="272"/>
      <c r="N80" s="272"/>
      <c r="O80" s="272"/>
      <c r="P80" s="272"/>
      <c r="Q80" s="272"/>
    </row>
    <row r="81" spans="1:17" ht="8.25">
      <c r="A81" s="117" t="s">
        <v>1327</v>
      </c>
      <c r="B81" s="117"/>
      <c r="C81" s="352" t="s">
        <v>1654</v>
      </c>
      <c r="D81" s="352"/>
      <c r="E81" s="352"/>
      <c r="J81" s="272"/>
      <c r="K81" s="272"/>
      <c r="L81" s="272"/>
      <c r="M81" s="272"/>
      <c r="N81" s="272"/>
      <c r="O81" s="272"/>
      <c r="P81" s="272"/>
      <c r="Q81" s="272"/>
    </row>
    <row r="82" spans="1:17" ht="8.25">
      <c r="A82" s="352" t="s">
        <v>1328</v>
      </c>
      <c r="B82" s="352"/>
      <c r="C82" s="352" t="s">
        <v>332</v>
      </c>
      <c r="D82" s="352"/>
      <c r="E82" s="352"/>
      <c r="J82" s="272"/>
      <c r="K82" s="272"/>
      <c r="L82" s="272"/>
      <c r="M82" s="272"/>
      <c r="N82" s="272"/>
      <c r="O82" s="272"/>
      <c r="P82" s="272"/>
      <c r="Q82" s="272"/>
    </row>
    <row r="83" spans="1:17" ht="8.25">
      <c r="A83" s="117" t="s">
        <v>1329</v>
      </c>
      <c r="B83" s="117" t="s">
        <v>1330</v>
      </c>
      <c r="C83" s="352" t="s">
        <v>1655</v>
      </c>
      <c r="D83" s="352"/>
      <c r="E83" s="352"/>
      <c r="J83" s="272"/>
      <c r="K83" s="272"/>
      <c r="L83" s="272"/>
      <c r="M83" s="272"/>
      <c r="N83" s="272"/>
      <c r="O83" s="272"/>
      <c r="P83" s="272"/>
      <c r="Q83" s="272"/>
    </row>
    <row r="84" spans="1:17" ht="8.25">
      <c r="A84" s="365" t="s">
        <v>1331</v>
      </c>
      <c r="B84" s="365"/>
      <c r="C84" s="365"/>
      <c r="D84" s="368" t="s">
        <v>1296</v>
      </c>
      <c r="E84" s="368"/>
      <c r="F84" s="368"/>
      <c r="G84" s="368"/>
      <c r="H84" s="368"/>
      <c r="J84" s="272"/>
      <c r="K84" s="272"/>
      <c r="L84" s="272"/>
      <c r="M84" s="272"/>
      <c r="N84" s="272"/>
      <c r="O84" s="272"/>
      <c r="P84" s="272"/>
      <c r="Q84" s="272"/>
    </row>
    <row r="85" spans="1:17" ht="8.25">
      <c r="A85" s="352" t="s">
        <v>1332</v>
      </c>
      <c r="B85" s="352"/>
      <c r="C85" s="352"/>
      <c r="D85" s="366">
        <v>0</v>
      </c>
      <c r="E85" s="369"/>
      <c r="F85" s="369"/>
      <c r="G85" s="369"/>
      <c r="H85" s="369"/>
      <c r="J85" s="261"/>
      <c r="K85" s="261"/>
      <c r="L85" s="261"/>
      <c r="M85" s="261"/>
      <c r="N85" s="261"/>
      <c r="O85" s="261"/>
      <c r="P85" s="261"/>
      <c r="Q85" s="261"/>
    </row>
    <row r="86" spans="1:8" ht="8.25">
      <c r="A86" s="352" t="s">
        <v>1333</v>
      </c>
      <c r="B86" s="352"/>
      <c r="C86" s="352"/>
      <c r="D86" s="366">
        <v>0</v>
      </c>
      <c r="E86" s="369"/>
      <c r="F86" s="369"/>
      <c r="G86" s="369"/>
      <c r="H86" s="369"/>
    </row>
    <row r="87" spans="1:8" ht="8.25">
      <c r="A87" s="352" t="s">
        <v>465</v>
      </c>
      <c r="B87" s="352"/>
      <c r="C87" s="352"/>
      <c r="D87" s="367">
        <f>IF(D85=0,,D86/D85*100)</f>
        <v>0</v>
      </c>
      <c r="E87" s="371"/>
      <c r="F87" s="371"/>
      <c r="G87" s="371"/>
      <c r="H87" s="371"/>
    </row>
    <row r="88" spans="1:5" ht="8.25">
      <c r="A88" s="121"/>
      <c r="B88" s="121"/>
      <c r="C88" s="121"/>
      <c r="D88" s="121"/>
      <c r="E88" s="121"/>
    </row>
    <row r="89" spans="1:5" ht="8.25">
      <c r="A89" s="117" t="s">
        <v>1329</v>
      </c>
      <c r="B89" s="117" t="s">
        <v>1330</v>
      </c>
      <c r="C89" s="352" t="s">
        <v>1656</v>
      </c>
      <c r="D89" s="352"/>
      <c r="E89" s="352"/>
    </row>
    <row r="90" spans="1:8" ht="8.25">
      <c r="A90" s="352" t="s">
        <v>1332</v>
      </c>
      <c r="B90" s="352"/>
      <c r="C90" s="352"/>
      <c r="D90" s="366">
        <v>0</v>
      </c>
      <c r="E90" s="369"/>
      <c r="F90" s="369"/>
      <c r="G90" s="369"/>
      <c r="H90" s="369"/>
    </row>
    <row r="91" spans="1:8" ht="8.25">
      <c r="A91" s="352" t="s">
        <v>1333</v>
      </c>
      <c r="B91" s="352"/>
      <c r="C91" s="352"/>
      <c r="D91" s="366">
        <v>0</v>
      </c>
      <c r="E91" s="369"/>
      <c r="F91" s="369"/>
      <c r="G91" s="369"/>
      <c r="H91" s="369"/>
    </row>
    <row r="92" spans="1:8" ht="8.25">
      <c r="A92" s="352" t="s">
        <v>465</v>
      </c>
      <c r="B92" s="352"/>
      <c r="C92" s="352"/>
      <c r="D92" s="367">
        <f>IF(D90=0,,D91/D90*100)</f>
        <v>0</v>
      </c>
      <c r="E92" s="371"/>
      <c r="F92" s="371"/>
      <c r="G92" s="371"/>
      <c r="H92" s="371"/>
    </row>
    <row r="93" spans="1:8" ht="8.25">
      <c r="A93" s="352"/>
      <c r="B93" s="352"/>
      <c r="C93" s="352"/>
      <c r="D93" s="366"/>
      <c r="E93" s="369"/>
      <c r="F93" s="369"/>
      <c r="G93" s="369"/>
      <c r="H93" s="369"/>
    </row>
    <row r="94" spans="1:5" ht="8.25">
      <c r="A94" s="117" t="s">
        <v>1329</v>
      </c>
      <c r="B94" s="117" t="s">
        <v>1330</v>
      </c>
      <c r="C94" s="352" t="s">
        <v>1657</v>
      </c>
      <c r="D94" s="352"/>
      <c r="E94" s="352"/>
    </row>
    <row r="95" spans="1:8" ht="8.25">
      <c r="A95" s="352" t="s">
        <v>1332</v>
      </c>
      <c r="B95" s="352"/>
      <c r="C95" s="352"/>
      <c r="D95" s="366">
        <v>10</v>
      </c>
      <c r="E95" s="369"/>
      <c r="F95" s="369"/>
      <c r="G95" s="369"/>
      <c r="H95" s="369"/>
    </row>
    <row r="96" spans="1:8" ht="8.25">
      <c r="A96" s="352" t="s">
        <v>1333</v>
      </c>
      <c r="B96" s="352"/>
      <c r="C96" s="352"/>
      <c r="D96" s="366">
        <v>10</v>
      </c>
      <c r="E96" s="369"/>
      <c r="F96" s="369"/>
      <c r="G96" s="369"/>
      <c r="H96" s="369"/>
    </row>
    <row r="97" spans="1:8" ht="8.25">
      <c r="A97" s="352" t="s">
        <v>465</v>
      </c>
      <c r="B97" s="352"/>
      <c r="C97" s="352"/>
      <c r="D97" s="367">
        <f>IF(D95=0,,D96/D95*100)</f>
        <v>100</v>
      </c>
      <c r="E97" s="371"/>
      <c r="F97" s="371"/>
      <c r="G97" s="371"/>
      <c r="H97" s="371"/>
    </row>
    <row r="98" spans="1:8" ht="8.25">
      <c r="A98" s="352"/>
      <c r="B98" s="352"/>
      <c r="C98" s="352"/>
      <c r="D98" s="366"/>
      <c r="E98" s="369"/>
      <c r="F98" s="369"/>
      <c r="G98" s="369"/>
      <c r="H98" s="369"/>
    </row>
    <row r="100" spans="1:7" ht="8.25">
      <c r="A100" s="327" t="s">
        <v>463</v>
      </c>
      <c r="B100" s="327"/>
      <c r="C100" s="327"/>
      <c r="D100" s="327"/>
      <c r="E100" s="327"/>
      <c r="F100" s="327"/>
      <c r="G100" s="327"/>
    </row>
    <row r="101" spans="1:8" ht="8.25">
      <c r="A101" s="329" t="s">
        <v>984</v>
      </c>
      <c r="B101" s="330"/>
      <c r="C101" s="330"/>
      <c r="D101" s="330"/>
      <c r="E101" s="330"/>
      <c r="F101" s="330"/>
      <c r="G101" s="330"/>
      <c r="H101" s="372"/>
    </row>
    <row r="102" spans="1:8" ht="8.25">
      <c r="A102" s="330"/>
      <c r="B102" s="330"/>
      <c r="C102" s="330"/>
      <c r="D102" s="330"/>
      <c r="E102" s="330"/>
      <c r="F102" s="330"/>
      <c r="G102" s="330"/>
      <c r="H102" s="372"/>
    </row>
    <row r="103" spans="1:8" ht="8.25">
      <c r="A103" s="330"/>
      <c r="B103" s="330"/>
      <c r="C103" s="330"/>
      <c r="D103" s="330"/>
      <c r="E103" s="330"/>
      <c r="F103" s="330"/>
      <c r="G103" s="330"/>
      <c r="H103" s="372"/>
    </row>
    <row r="104" spans="1:8" ht="8.25">
      <c r="A104" s="330"/>
      <c r="B104" s="330"/>
      <c r="C104" s="330"/>
      <c r="D104" s="330"/>
      <c r="E104" s="330"/>
      <c r="F104" s="330"/>
      <c r="G104" s="330"/>
      <c r="H104" s="372"/>
    </row>
  </sheetData>
  <mergeCells count="65">
    <mergeCell ref="D98:H98"/>
    <mergeCell ref="A100:G100"/>
    <mergeCell ref="A101:H104"/>
    <mergeCell ref="D95:H95"/>
    <mergeCell ref="D96:H96"/>
    <mergeCell ref="D97:H97"/>
    <mergeCell ref="A98:C98"/>
    <mergeCell ref="A97:C97"/>
    <mergeCell ref="A95:C95"/>
    <mergeCell ref="A96:C96"/>
    <mergeCell ref="D91:H91"/>
    <mergeCell ref="A91:C91"/>
    <mergeCell ref="A92:C92"/>
    <mergeCell ref="D84:H84"/>
    <mergeCell ref="D85:H85"/>
    <mergeCell ref="D86:H86"/>
    <mergeCell ref="D87:H87"/>
    <mergeCell ref="C89:E89"/>
    <mergeCell ref="A90:C90"/>
    <mergeCell ref="A84:C84"/>
    <mergeCell ref="A93:C93"/>
    <mergeCell ref="C94:E94"/>
    <mergeCell ref="D93:H93"/>
    <mergeCell ref="D92:H92"/>
    <mergeCell ref="A85:C85"/>
    <mergeCell ref="A86:C86"/>
    <mergeCell ref="A87:C87"/>
    <mergeCell ref="D90:H90"/>
    <mergeCell ref="C81:E81"/>
    <mergeCell ref="A82:B82"/>
    <mergeCell ref="C82:E82"/>
    <mergeCell ref="C83:E83"/>
    <mergeCell ref="A75:G75"/>
    <mergeCell ref="A76:H78"/>
    <mergeCell ref="A80:B80"/>
    <mergeCell ref="C80:E80"/>
    <mergeCell ref="A70:C70"/>
    <mergeCell ref="A71:C71"/>
    <mergeCell ref="A72:C72"/>
    <mergeCell ref="D70:H70"/>
    <mergeCell ref="D71:H71"/>
    <mergeCell ref="D72:H72"/>
    <mergeCell ref="A67:B67"/>
    <mergeCell ref="C67:E67"/>
    <mergeCell ref="C68:E68"/>
    <mergeCell ref="A69:C69"/>
    <mergeCell ref="D69:H69"/>
    <mergeCell ref="A60:H62"/>
    <mergeCell ref="A65:B65"/>
    <mergeCell ref="C65:E65"/>
    <mergeCell ref="C66:E66"/>
    <mergeCell ref="B48:B50"/>
    <mergeCell ref="C48:C50"/>
    <mergeCell ref="D48:D50"/>
    <mergeCell ref="A59:G59"/>
    <mergeCell ref="A5:C8"/>
    <mergeCell ref="A18:H18"/>
    <mergeCell ref="A19:H20"/>
    <mergeCell ref="A38:H38"/>
    <mergeCell ref="A39:H40"/>
    <mergeCell ref="A43:D43"/>
    <mergeCell ref="E43:H43"/>
    <mergeCell ref="B45:B47"/>
    <mergeCell ref="C45:C47"/>
    <mergeCell ref="D45:D47"/>
  </mergeCells>
  <printOptions/>
  <pageMargins left="0.75" right="0.75" top="1" bottom="1" header="0.4921259845" footer="0.4921259845"/>
  <pageSetup horizontalDpi="600" verticalDpi="600" orientation="portrait" r:id="rId1"/>
  <headerFooter alignWithMargins="0">
    <oddHeader>&amp;C&amp;F</oddHeader>
    <oddFooter>&amp;CStránka &amp;P z &amp;N</oddFooter>
  </headerFooter>
</worksheet>
</file>

<file path=xl/worksheets/sheet12.xml><?xml version="1.0" encoding="utf-8"?>
<worksheet xmlns="http://schemas.openxmlformats.org/spreadsheetml/2006/main" xmlns:r="http://schemas.openxmlformats.org/officeDocument/2006/relationships">
  <dimension ref="A2:S694"/>
  <sheetViews>
    <sheetView workbookViewId="0" topLeftCell="A106">
      <selection activeCell="E116" sqref="E116"/>
    </sheetView>
  </sheetViews>
  <sheetFormatPr defaultColWidth="9.140625" defaultRowHeight="12.75"/>
  <cols>
    <col min="1" max="1" width="7.140625" style="0" customWidth="1"/>
    <col min="2" max="2" width="7.00390625" style="0" customWidth="1"/>
    <col min="3" max="3" width="8.28125" style="0" customWidth="1"/>
    <col min="4" max="4" width="19.57421875" style="0" customWidth="1"/>
    <col min="5" max="8" width="9.7109375" style="0" customWidth="1"/>
    <col min="10" max="11" width="9.140625" style="253" customWidth="1"/>
    <col min="12" max="12" width="9.57421875" style="253" bestFit="1" customWidth="1"/>
    <col min="13" max="16" width="9.140625" style="253" customWidth="1"/>
  </cols>
  <sheetData>
    <row r="2" ht="12.75">
      <c r="A2" s="131" t="s">
        <v>1658</v>
      </c>
    </row>
    <row r="4" spans="1:7" ht="19.5" customHeight="1">
      <c r="A4" s="82"/>
      <c r="B4" s="83"/>
      <c r="C4" s="84"/>
      <c r="D4" s="85"/>
      <c r="E4" s="86" t="s">
        <v>464</v>
      </c>
      <c r="F4" s="86" t="s">
        <v>1295</v>
      </c>
      <c r="G4" s="86" t="s">
        <v>1320</v>
      </c>
    </row>
    <row r="5" spans="1:7" ht="19.5" customHeight="1">
      <c r="A5" s="340" t="s">
        <v>1659</v>
      </c>
      <c r="B5" s="341"/>
      <c r="C5" s="342"/>
      <c r="D5" s="48" t="s">
        <v>466</v>
      </c>
      <c r="E5" s="217">
        <f>SUM(E6:E8)</f>
        <v>2533033</v>
      </c>
      <c r="F5" s="217">
        <f>SUM(F6:F8)</f>
        <v>1226270.7799999998</v>
      </c>
      <c r="G5" s="158">
        <f>SUM(H421)</f>
        <v>48.4111647973003</v>
      </c>
    </row>
    <row r="6" spans="1:7" ht="19.5" customHeight="1">
      <c r="A6" s="343"/>
      <c r="B6" s="344"/>
      <c r="C6" s="345"/>
      <c r="D6" s="69" t="s">
        <v>1318</v>
      </c>
      <c r="E6" s="87">
        <f>SUM(E419)</f>
        <v>2533033</v>
      </c>
      <c r="F6" s="87">
        <f>SUM(E420)</f>
        <v>1224327.7299999997</v>
      </c>
      <c r="G6" s="88">
        <f>SUM(E421)</f>
        <v>48.334456361208076</v>
      </c>
    </row>
    <row r="7" spans="1:7" ht="19.5" customHeight="1">
      <c r="A7" s="343"/>
      <c r="B7" s="344"/>
      <c r="C7" s="345"/>
      <c r="D7" s="69" t="s">
        <v>1319</v>
      </c>
      <c r="E7" s="87">
        <f>SUM(F419)</f>
        <v>0</v>
      </c>
      <c r="F7" s="87">
        <f>SUM(F420)</f>
        <v>1943.05</v>
      </c>
      <c r="G7" s="88">
        <f>SUM(F421)</f>
        <v>0</v>
      </c>
    </row>
    <row r="8" spans="1:7" ht="19.5" customHeight="1">
      <c r="A8" s="346"/>
      <c r="B8" s="347"/>
      <c r="C8" s="348"/>
      <c r="D8" s="69" t="s">
        <v>469</v>
      </c>
      <c r="E8" s="87">
        <f>SUM(G419)</f>
        <v>0</v>
      </c>
      <c r="F8" s="87">
        <f>SUM(G420)</f>
        <v>0</v>
      </c>
      <c r="G8" s="88">
        <f>SUM(G421)</f>
        <v>0</v>
      </c>
    </row>
    <row r="11" spans="1:8" ht="18.75" customHeight="1">
      <c r="A11" s="136" t="s">
        <v>1660</v>
      </c>
      <c r="B11" s="137"/>
      <c r="C11" s="138"/>
      <c r="D11" s="139"/>
      <c r="E11" s="140">
        <f>SUM(E38,E69,E100,E134,E160,E186,E227,E253,E279,E289,E314,E325,E355,E368)</f>
        <v>2533033</v>
      </c>
      <c r="F11" s="140">
        <f>SUM(F38,F69,F100,F134,F160,F186,F227,F253,F279,F289,F314,F325,F355,F368)</f>
        <v>1226270.7799999998</v>
      </c>
      <c r="G11" s="140">
        <f>SUM(G38,G69,G100,G134,G160,G186,G227,G253,G279,G289,G314,G325,G355,G368)</f>
        <v>2534641</v>
      </c>
      <c r="H11" s="140">
        <f>IF(E11=0,,F11/E11*100)</f>
        <v>48.4111647973003</v>
      </c>
    </row>
    <row r="12" spans="1:8" ht="18.75" customHeight="1">
      <c r="A12" s="27"/>
      <c r="B12" s="132" t="s">
        <v>1662</v>
      </c>
      <c r="C12" s="27" t="s">
        <v>477</v>
      </c>
      <c r="D12" s="19" t="s">
        <v>105</v>
      </c>
      <c r="E12" s="40" t="s">
        <v>464</v>
      </c>
      <c r="F12" s="40" t="s">
        <v>1295</v>
      </c>
      <c r="G12" s="40" t="s">
        <v>1299</v>
      </c>
      <c r="H12" s="18" t="s">
        <v>465</v>
      </c>
    </row>
    <row r="13" spans="1:8" ht="18.75" customHeight="1">
      <c r="A13" s="78" t="s">
        <v>470</v>
      </c>
      <c r="B13" s="141" t="s">
        <v>471</v>
      </c>
      <c r="C13" s="78"/>
      <c r="D13" s="79" t="s">
        <v>462</v>
      </c>
      <c r="E13" s="80"/>
      <c r="F13" s="80"/>
      <c r="G13" s="80"/>
      <c r="H13" s="80"/>
    </row>
    <row r="14" spans="1:8" ht="18.75" customHeight="1">
      <c r="A14" s="47" t="s">
        <v>473</v>
      </c>
      <c r="B14" s="47" t="s">
        <v>474</v>
      </c>
      <c r="C14" s="25" t="s">
        <v>475</v>
      </c>
      <c r="D14" s="38" t="s">
        <v>476</v>
      </c>
      <c r="E14" s="133">
        <f>SUM(E15:E29)</f>
        <v>147800</v>
      </c>
      <c r="F14" s="133">
        <f>SUM(F15:F29)</f>
        <v>73867.40999999999</v>
      </c>
      <c r="G14" s="133">
        <f>SUM(G15:G29)</f>
        <v>147800</v>
      </c>
      <c r="H14" s="133">
        <f aca="true" t="shared" si="0" ref="H14:H38">IF(E14=0,,F14/E14*100)</f>
        <v>49.97794993234099</v>
      </c>
    </row>
    <row r="15" spans="1:8" ht="18.75" customHeight="1">
      <c r="A15" s="68">
        <v>61</v>
      </c>
      <c r="B15" s="73" t="s">
        <v>1663</v>
      </c>
      <c r="C15" s="32" t="s">
        <v>1540</v>
      </c>
      <c r="D15" s="69" t="s">
        <v>742</v>
      </c>
      <c r="E15" s="66">
        <v>82000</v>
      </c>
      <c r="F15" s="34">
        <v>39044.8</v>
      </c>
      <c r="G15" s="66">
        <v>82000</v>
      </c>
      <c r="H15" s="34">
        <f t="shared" si="0"/>
        <v>47.61560975609756</v>
      </c>
    </row>
    <row r="16" spans="1:8" ht="18.75" customHeight="1">
      <c r="A16" s="68">
        <v>62</v>
      </c>
      <c r="B16" s="73" t="s">
        <v>1664</v>
      </c>
      <c r="C16" s="32" t="s">
        <v>1540</v>
      </c>
      <c r="D16" s="69" t="s">
        <v>1310</v>
      </c>
      <c r="E16" s="66">
        <v>28700</v>
      </c>
      <c r="F16" s="34">
        <v>13672.74</v>
      </c>
      <c r="G16" s="66">
        <v>28700</v>
      </c>
      <c r="H16" s="34">
        <f t="shared" si="0"/>
        <v>47.64020905923345</v>
      </c>
    </row>
    <row r="17" spans="1:16" s="1" customFormat="1" ht="18.75" customHeight="1">
      <c r="A17" s="68">
        <v>631</v>
      </c>
      <c r="B17" s="73" t="s">
        <v>1665</v>
      </c>
      <c r="C17" s="32" t="s">
        <v>1540</v>
      </c>
      <c r="D17" s="69" t="s">
        <v>716</v>
      </c>
      <c r="E17" s="66">
        <v>50</v>
      </c>
      <c r="F17" s="66">
        <v>38.46</v>
      </c>
      <c r="G17" s="66">
        <v>50</v>
      </c>
      <c r="H17" s="66">
        <f t="shared" si="0"/>
        <v>76.92</v>
      </c>
      <c r="J17" s="253"/>
      <c r="K17" s="253"/>
      <c r="L17" s="253"/>
      <c r="M17" s="253"/>
      <c r="N17" s="253"/>
      <c r="O17" s="253"/>
      <c r="P17" s="253"/>
    </row>
    <row r="18" spans="1:16" s="1" customFormat="1" ht="18.75" customHeight="1">
      <c r="A18" s="32">
        <v>632</v>
      </c>
      <c r="B18" s="73" t="s">
        <v>1666</v>
      </c>
      <c r="C18" s="32" t="s">
        <v>1540</v>
      </c>
      <c r="D18" s="33" t="s">
        <v>1553</v>
      </c>
      <c r="E18" s="66">
        <v>28820</v>
      </c>
      <c r="F18" s="66">
        <v>11437.16</v>
      </c>
      <c r="G18" s="66">
        <v>28820</v>
      </c>
      <c r="H18" s="66">
        <f t="shared" si="0"/>
        <v>39.68480222068008</v>
      </c>
      <c r="J18" s="253"/>
      <c r="K18" s="253"/>
      <c r="L18" s="253"/>
      <c r="M18" s="253"/>
      <c r="N18" s="253"/>
      <c r="O18" s="253"/>
      <c r="P18" s="253"/>
    </row>
    <row r="19" spans="1:16" s="1" customFormat="1" ht="18.75" customHeight="1">
      <c r="A19" s="32">
        <v>633</v>
      </c>
      <c r="B19" s="73" t="s">
        <v>1667</v>
      </c>
      <c r="C19" s="32" t="s">
        <v>1540</v>
      </c>
      <c r="D19" s="33" t="s">
        <v>1349</v>
      </c>
      <c r="E19" s="66">
        <v>2350</v>
      </c>
      <c r="F19" s="66">
        <v>1732.68</v>
      </c>
      <c r="G19" s="66">
        <v>2350</v>
      </c>
      <c r="H19" s="66">
        <f t="shared" si="0"/>
        <v>73.73106382978723</v>
      </c>
      <c r="J19" s="253"/>
      <c r="K19" s="253"/>
      <c r="L19" s="253"/>
      <c r="M19" s="253"/>
      <c r="N19" s="253"/>
      <c r="O19" s="253"/>
      <c r="P19" s="253"/>
    </row>
    <row r="20" spans="1:16" s="1" customFormat="1" ht="18.75" customHeight="1">
      <c r="A20" s="32">
        <v>634</v>
      </c>
      <c r="B20" s="73" t="s">
        <v>1668</v>
      </c>
      <c r="C20" s="32" t="s">
        <v>1540</v>
      </c>
      <c r="D20" s="33" t="s">
        <v>1350</v>
      </c>
      <c r="E20" s="66">
        <v>0</v>
      </c>
      <c r="F20" s="66">
        <v>0</v>
      </c>
      <c r="G20" s="66">
        <v>0</v>
      </c>
      <c r="H20" s="66">
        <f t="shared" si="0"/>
        <v>0</v>
      </c>
      <c r="J20" s="253"/>
      <c r="K20" s="253"/>
      <c r="L20" s="253"/>
      <c r="M20" s="253"/>
      <c r="N20" s="253"/>
      <c r="O20" s="253"/>
      <c r="P20" s="253"/>
    </row>
    <row r="21" spans="1:16" s="1" customFormat="1" ht="18.75" customHeight="1">
      <c r="A21" s="32">
        <v>635</v>
      </c>
      <c r="B21" s="73" t="s">
        <v>1669</v>
      </c>
      <c r="C21" s="32" t="s">
        <v>1540</v>
      </c>
      <c r="D21" s="33" t="s">
        <v>552</v>
      </c>
      <c r="E21" s="66">
        <v>0</v>
      </c>
      <c r="F21" s="66">
        <v>6214.95</v>
      </c>
      <c r="G21" s="66">
        <v>0</v>
      </c>
      <c r="H21" s="66">
        <f t="shared" si="0"/>
        <v>0</v>
      </c>
      <c r="J21" s="253"/>
      <c r="K21" s="253"/>
      <c r="L21" s="253"/>
      <c r="M21" s="253"/>
      <c r="N21" s="253"/>
      <c r="O21" s="253"/>
      <c r="P21" s="253"/>
    </row>
    <row r="22" spans="1:16" s="1" customFormat="1" ht="18.75" customHeight="1">
      <c r="A22" s="32">
        <v>637</v>
      </c>
      <c r="B22" s="73" t="s">
        <v>1670</v>
      </c>
      <c r="C22" s="32" t="s">
        <v>1540</v>
      </c>
      <c r="D22" s="33" t="s">
        <v>1301</v>
      </c>
      <c r="E22" s="66">
        <v>5880</v>
      </c>
      <c r="F22" s="66">
        <v>1726.62</v>
      </c>
      <c r="G22" s="66">
        <v>5880</v>
      </c>
      <c r="H22" s="66">
        <f t="shared" si="0"/>
        <v>29.364285714285714</v>
      </c>
      <c r="J22" s="253"/>
      <c r="K22" s="253"/>
      <c r="L22" s="253"/>
      <c r="M22" s="253"/>
      <c r="N22" s="253"/>
      <c r="O22" s="253"/>
      <c r="P22" s="253"/>
    </row>
    <row r="23" spans="1:16" s="1" customFormat="1" ht="18.75" customHeight="1">
      <c r="A23" s="65">
        <v>642015</v>
      </c>
      <c r="B23" s="73" t="s">
        <v>1671</v>
      </c>
      <c r="C23" s="32" t="s">
        <v>1540</v>
      </c>
      <c r="D23" s="70" t="s">
        <v>721</v>
      </c>
      <c r="E23" s="66">
        <v>0</v>
      </c>
      <c r="F23" s="66">
        <v>0</v>
      </c>
      <c r="G23" s="66">
        <v>0</v>
      </c>
      <c r="H23" s="66">
        <f t="shared" si="0"/>
        <v>0</v>
      </c>
      <c r="J23" s="253"/>
      <c r="K23" s="253"/>
      <c r="L23" s="253"/>
      <c r="M23" s="253"/>
      <c r="N23" s="253"/>
      <c r="O23" s="253"/>
      <c r="P23" s="253"/>
    </row>
    <row r="24" spans="1:16" s="1" customFormat="1" ht="18.75" customHeight="1">
      <c r="A24" s="32">
        <v>651</v>
      </c>
      <c r="B24" s="73" t="s">
        <v>1672</v>
      </c>
      <c r="C24" s="32" t="s">
        <v>1540</v>
      </c>
      <c r="D24" s="70" t="s">
        <v>653</v>
      </c>
      <c r="E24" s="66">
        <v>0</v>
      </c>
      <c r="F24" s="66">
        <v>0</v>
      </c>
      <c r="G24" s="66">
        <v>0</v>
      </c>
      <c r="H24" s="66">
        <f t="shared" si="0"/>
        <v>0</v>
      </c>
      <c r="J24" s="253"/>
      <c r="K24" s="253"/>
      <c r="L24" s="253"/>
      <c r="M24" s="253"/>
      <c r="N24" s="253"/>
      <c r="O24" s="253"/>
      <c r="P24" s="253"/>
    </row>
    <row r="25" spans="1:16" s="1" customFormat="1" ht="18.75" customHeight="1">
      <c r="A25" s="32" t="s">
        <v>1747</v>
      </c>
      <c r="B25" s="73" t="s">
        <v>1673</v>
      </c>
      <c r="C25" s="32" t="s">
        <v>1540</v>
      </c>
      <c r="D25" s="70" t="s">
        <v>1558</v>
      </c>
      <c r="E25" s="66">
        <v>0</v>
      </c>
      <c r="F25" s="66">
        <v>0</v>
      </c>
      <c r="G25" s="66">
        <v>0</v>
      </c>
      <c r="H25" s="66">
        <f t="shared" si="0"/>
        <v>0</v>
      </c>
      <c r="J25" s="253"/>
      <c r="K25" s="253"/>
      <c r="L25" s="253"/>
      <c r="M25" s="253"/>
      <c r="N25" s="253"/>
      <c r="O25" s="253"/>
      <c r="P25" s="253"/>
    </row>
    <row r="26" spans="1:16" s="1" customFormat="1" ht="18.75" customHeight="1">
      <c r="A26" s="32">
        <v>716</v>
      </c>
      <c r="B26" s="73" t="s">
        <v>1674</v>
      </c>
      <c r="C26" s="32" t="s">
        <v>1540</v>
      </c>
      <c r="D26" s="70" t="s">
        <v>529</v>
      </c>
      <c r="E26" s="66">
        <v>0</v>
      </c>
      <c r="F26" s="66">
        <v>0</v>
      </c>
      <c r="G26" s="66">
        <v>0</v>
      </c>
      <c r="H26" s="66">
        <f t="shared" si="0"/>
        <v>0</v>
      </c>
      <c r="J26" s="253"/>
      <c r="K26" s="253"/>
      <c r="L26" s="253"/>
      <c r="M26" s="253"/>
      <c r="N26" s="253"/>
      <c r="O26" s="253"/>
      <c r="P26" s="253"/>
    </row>
    <row r="27" spans="1:16" s="1" customFormat="1" ht="18.75" customHeight="1">
      <c r="A27" s="32">
        <v>717</v>
      </c>
      <c r="B27" s="73" t="s">
        <v>1675</v>
      </c>
      <c r="C27" s="32" t="s">
        <v>1540</v>
      </c>
      <c r="D27" s="70" t="s">
        <v>823</v>
      </c>
      <c r="E27" s="66">
        <v>0</v>
      </c>
      <c r="F27" s="66">
        <v>0</v>
      </c>
      <c r="G27" s="66">
        <v>0</v>
      </c>
      <c r="H27" s="66">
        <f t="shared" si="0"/>
        <v>0</v>
      </c>
      <c r="J27" s="253"/>
      <c r="K27" s="253"/>
      <c r="L27" s="253"/>
      <c r="M27" s="253"/>
      <c r="N27" s="253"/>
      <c r="O27" s="253"/>
      <c r="P27" s="253"/>
    </row>
    <row r="28" spans="1:16" s="1" customFormat="1" ht="18.75" customHeight="1">
      <c r="A28" s="32">
        <v>717</v>
      </c>
      <c r="B28" s="73" t="s">
        <v>1676</v>
      </c>
      <c r="C28" s="32" t="s">
        <v>1540</v>
      </c>
      <c r="D28" s="70" t="s">
        <v>1356</v>
      </c>
      <c r="E28" s="66">
        <v>0</v>
      </c>
      <c r="F28" s="66">
        <v>0</v>
      </c>
      <c r="G28" s="66">
        <v>0</v>
      </c>
      <c r="H28" s="66">
        <f t="shared" si="0"/>
        <v>0</v>
      </c>
      <c r="J28" s="253"/>
      <c r="K28" s="253"/>
      <c r="L28" s="253"/>
      <c r="M28" s="253"/>
      <c r="N28" s="253"/>
      <c r="O28" s="253"/>
      <c r="P28" s="253"/>
    </row>
    <row r="29" spans="1:8" ht="18.75" customHeight="1">
      <c r="A29" s="32">
        <v>821005</v>
      </c>
      <c r="B29" s="73" t="s">
        <v>1677</v>
      </c>
      <c r="C29" s="32" t="s">
        <v>1540</v>
      </c>
      <c r="D29" s="70" t="s">
        <v>1357</v>
      </c>
      <c r="E29" s="66">
        <v>0</v>
      </c>
      <c r="F29" s="66">
        <v>0</v>
      </c>
      <c r="G29" s="66">
        <v>0</v>
      </c>
      <c r="H29" s="34">
        <f t="shared" si="0"/>
        <v>0</v>
      </c>
    </row>
    <row r="30" spans="1:8" ht="18.75" customHeight="1">
      <c r="A30" s="47" t="s">
        <v>1704</v>
      </c>
      <c r="B30" s="47" t="s">
        <v>1705</v>
      </c>
      <c r="C30" s="25" t="s">
        <v>475</v>
      </c>
      <c r="D30" s="17" t="s">
        <v>1304</v>
      </c>
      <c r="E30" s="26">
        <f>SUM(E31:E31)</f>
        <v>4435</v>
      </c>
      <c r="F30" s="26">
        <f>SUM(F31:F31)</f>
        <v>2810.54</v>
      </c>
      <c r="G30" s="26">
        <f>SUM(G31:G31)</f>
        <v>4435</v>
      </c>
      <c r="H30" s="26">
        <f t="shared" si="0"/>
        <v>63.37181510710259</v>
      </c>
    </row>
    <row r="31" spans="1:16" s="1" customFormat="1" ht="18.75" customHeight="1">
      <c r="A31" s="32">
        <v>600</v>
      </c>
      <c r="B31" s="73" t="s">
        <v>1678</v>
      </c>
      <c r="C31" s="32" t="s">
        <v>1540</v>
      </c>
      <c r="D31" s="33" t="s">
        <v>652</v>
      </c>
      <c r="E31" s="34">
        <v>4435</v>
      </c>
      <c r="F31" s="66">
        <v>2810.54</v>
      </c>
      <c r="G31" s="66">
        <v>4435</v>
      </c>
      <c r="H31" s="66">
        <f t="shared" si="0"/>
        <v>63.37181510710259</v>
      </c>
      <c r="J31" s="253"/>
      <c r="K31" s="253"/>
      <c r="L31" s="253"/>
      <c r="M31" s="253"/>
      <c r="N31" s="253"/>
      <c r="O31" s="253"/>
      <c r="P31" s="253"/>
    </row>
    <row r="32" spans="1:8" ht="18.75" customHeight="1">
      <c r="A32" s="47" t="s">
        <v>1712</v>
      </c>
      <c r="B32" s="47" t="s">
        <v>1713</v>
      </c>
      <c r="C32" s="25" t="s">
        <v>475</v>
      </c>
      <c r="D32" s="17" t="s">
        <v>1714</v>
      </c>
      <c r="E32" s="71">
        <f>SUM(E33:E33)</f>
        <v>0</v>
      </c>
      <c r="F32" s="26">
        <f>SUM(F33:F33)</f>
        <v>0</v>
      </c>
      <c r="G32" s="26">
        <f>SUM(G33:G33)</f>
        <v>0</v>
      </c>
      <c r="H32" s="71">
        <f t="shared" si="0"/>
        <v>0</v>
      </c>
    </row>
    <row r="33" spans="1:8" ht="18.75" customHeight="1">
      <c r="A33" s="32"/>
      <c r="B33" s="73" t="s">
        <v>1679</v>
      </c>
      <c r="C33" s="32" t="s">
        <v>1540</v>
      </c>
      <c r="D33" s="33"/>
      <c r="E33" s="67"/>
      <c r="F33" s="34"/>
      <c r="G33" s="34"/>
      <c r="H33" s="67">
        <f t="shared" si="0"/>
        <v>0</v>
      </c>
    </row>
    <row r="34" spans="1:8" ht="18.75" customHeight="1">
      <c r="A34" s="47" t="s">
        <v>1499</v>
      </c>
      <c r="B34" s="47" t="s">
        <v>1351</v>
      </c>
      <c r="C34" s="25" t="s">
        <v>475</v>
      </c>
      <c r="D34" s="17" t="s">
        <v>1352</v>
      </c>
      <c r="E34" s="71">
        <f>SUM(E35:E35)</f>
        <v>0</v>
      </c>
      <c r="F34" s="71">
        <f>SUM(F35:F35)</f>
        <v>0</v>
      </c>
      <c r="G34" s="71">
        <f>SUM(G35:G35)</f>
        <v>0</v>
      </c>
      <c r="H34" s="71">
        <f t="shared" si="0"/>
        <v>0</v>
      </c>
    </row>
    <row r="35" spans="1:8" ht="18.75" customHeight="1">
      <c r="A35" s="32"/>
      <c r="B35" s="73" t="s">
        <v>1680</v>
      </c>
      <c r="C35" s="32" t="s">
        <v>1540</v>
      </c>
      <c r="D35" s="33"/>
      <c r="E35" s="34"/>
      <c r="F35" s="34"/>
      <c r="G35" s="34"/>
      <c r="H35" s="34">
        <f t="shared" si="0"/>
        <v>0</v>
      </c>
    </row>
    <row r="36" spans="1:8" ht="18.75" customHeight="1">
      <c r="A36" s="47" t="s">
        <v>1716</v>
      </c>
      <c r="B36" s="47" t="s">
        <v>1717</v>
      </c>
      <c r="C36" s="25" t="s">
        <v>475</v>
      </c>
      <c r="D36" s="17" t="s">
        <v>1718</v>
      </c>
      <c r="E36" s="26">
        <f>SUM(E37:E37)</f>
        <v>0</v>
      </c>
      <c r="F36" s="26">
        <f>SUM(F37:F37)</f>
        <v>0</v>
      </c>
      <c r="G36" s="26">
        <f>SUM(G37:G37)</f>
        <v>0</v>
      </c>
      <c r="H36" s="26">
        <f t="shared" si="0"/>
        <v>0</v>
      </c>
    </row>
    <row r="37" spans="1:8" ht="18.75" customHeight="1">
      <c r="A37" s="65"/>
      <c r="B37" s="64" t="s">
        <v>1680</v>
      </c>
      <c r="C37" s="65" t="s">
        <v>1540</v>
      </c>
      <c r="D37" s="75"/>
      <c r="E37" s="34"/>
      <c r="F37" s="34"/>
      <c r="G37" s="34"/>
      <c r="H37" s="67">
        <f t="shared" si="0"/>
        <v>0</v>
      </c>
    </row>
    <row r="38" spans="1:8" ht="18.75" customHeight="1">
      <c r="A38" s="24"/>
      <c r="B38" s="72"/>
      <c r="C38" s="23" t="s">
        <v>1540</v>
      </c>
      <c r="D38" s="48" t="s">
        <v>466</v>
      </c>
      <c r="E38" s="50">
        <f>SUM(E36,E34,E32,E30,E14)</f>
        <v>152235</v>
      </c>
      <c r="F38" s="50">
        <f>SUM(F36,F34,F32,F30,F14)</f>
        <v>76677.94999999998</v>
      </c>
      <c r="G38" s="50">
        <f>SUM(G36,G34,G32,G30,G14)</f>
        <v>152235</v>
      </c>
      <c r="H38" s="50">
        <f t="shared" si="0"/>
        <v>50.36814792918841</v>
      </c>
    </row>
    <row r="39" spans="1:8" ht="12.75">
      <c r="A39" s="58"/>
      <c r="B39" s="59"/>
      <c r="C39" s="60"/>
      <c r="D39" s="61"/>
      <c r="E39" s="58"/>
      <c r="F39" s="58"/>
      <c r="G39" s="58"/>
      <c r="H39" s="58"/>
    </row>
    <row r="40" spans="1:8" ht="12.75">
      <c r="A40" s="327" t="s">
        <v>713</v>
      </c>
      <c r="B40" s="327"/>
      <c r="C40" s="327"/>
      <c r="D40" s="327"/>
      <c r="E40" s="327"/>
      <c r="F40" s="327"/>
      <c r="G40" s="327"/>
      <c r="H40" s="328"/>
    </row>
    <row r="41" spans="1:8" ht="41.25" customHeight="1">
      <c r="A41" s="329" t="s">
        <v>4</v>
      </c>
      <c r="B41" s="330"/>
      <c r="C41" s="330"/>
      <c r="D41" s="330"/>
      <c r="E41" s="330"/>
      <c r="F41" s="330"/>
      <c r="G41" s="330"/>
      <c r="H41" s="330"/>
    </row>
    <row r="42" spans="1:8" ht="18.75" customHeight="1">
      <c r="A42" s="330"/>
      <c r="B42" s="330"/>
      <c r="C42" s="330"/>
      <c r="D42" s="330"/>
      <c r="E42" s="330"/>
      <c r="F42" s="330"/>
      <c r="G42" s="330"/>
      <c r="H42" s="330"/>
    </row>
    <row r="43" spans="1:8" ht="12.75">
      <c r="A43" s="58"/>
      <c r="B43" s="59"/>
      <c r="C43" s="60"/>
      <c r="D43" s="61"/>
      <c r="E43" s="58"/>
      <c r="F43" s="58"/>
      <c r="G43" s="58"/>
      <c r="H43" s="58"/>
    </row>
    <row r="44" spans="1:8" ht="16.5">
      <c r="A44" s="27"/>
      <c r="B44" s="132" t="s">
        <v>374</v>
      </c>
      <c r="C44" s="27" t="s">
        <v>477</v>
      </c>
      <c r="D44" s="19" t="s">
        <v>106</v>
      </c>
      <c r="E44" s="40" t="s">
        <v>464</v>
      </c>
      <c r="F44" s="40" t="s">
        <v>1295</v>
      </c>
      <c r="G44" s="40" t="s">
        <v>1299</v>
      </c>
      <c r="H44" s="18" t="s">
        <v>465</v>
      </c>
    </row>
    <row r="45" spans="1:8" ht="12.75">
      <c r="A45" s="78" t="s">
        <v>470</v>
      </c>
      <c r="B45" s="141" t="s">
        <v>471</v>
      </c>
      <c r="C45" s="78"/>
      <c r="D45" s="79" t="s">
        <v>462</v>
      </c>
      <c r="E45" s="80"/>
      <c r="F45" s="80"/>
      <c r="G45" s="80"/>
      <c r="H45" s="80"/>
    </row>
    <row r="46" spans="1:8" ht="12.75">
      <c r="A46" s="47" t="s">
        <v>473</v>
      </c>
      <c r="B46" s="47" t="s">
        <v>474</v>
      </c>
      <c r="C46" s="25" t="s">
        <v>475</v>
      </c>
      <c r="D46" s="38" t="s">
        <v>476</v>
      </c>
      <c r="E46" s="133">
        <f>SUM(E47:E60)</f>
        <v>109170</v>
      </c>
      <c r="F46" s="133">
        <f>SUM(F47:F60)</f>
        <v>54240.49</v>
      </c>
      <c r="G46" s="133">
        <f>SUM(G47:G60)</f>
        <v>109170</v>
      </c>
      <c r="H46" s="133">
        <f aca="true" t="shared" si="1" ref="H46:H69">IF(E46=0,,F46/E46*100)</f>
        <v>49.684427956398274</v>
      </c>
    </row>
    <row r="47" spans="1:8" ht="12.75">
      <c r="A47" s="68">
        <v>61</v>
      </c>
      <c r="B47" s="73" t="s">
        <v>1358</v>
      </c>
      <c r="C47" s="32" t="s">
        <v>1540</v>
      </c>
      <c r="D47" s="69" t="s">
        <v>742</v>
      </c>
      <c r="E47" s="66">
        <v>66650</v>
      </c>
      <c r="F47" s="34">
        <v>34535.53</v>
      </c>
      <c r="G47" s="66">
        <v>66650</v>
      </c>
      <c r="H47" s="34">
        <f t="shared" si="1"/>
        <v>51.81624906226556</v>
      </c>
    </row>
    <row r="48" spans="1:8" ht="12.75">
      <c r="A48" s="68">
        <v>62</v>
      </c>
      <c r="B48" s="73" t="s">
        <v>1359</v>
      </c>
      <c r="C48" s="32" t="s">
        <v>1540</v>
      </c>
      <c r="D48" s="69" t="s">
        <v>1310</v>
      </c>
      <c r="E48" s="66">
        <v>23200</v>
      </c>
      <c r="F48" s="34">
        <v>12402.73</v>
      </c>
      <c r="G48" s="66">
        <v>23200</v>
      </c>
      <c r="H48" s="34">
        <f t="shared" si="1"/>
        <v>53.46004310344827</v>
      </c>
    </row>
    <row r="49" spans="1:8" ht="12.75">
      <c r="A49" s="68">
        <v>631</v>
      </c>
      <c r="B49" s="73" t="s">
        <v>1360</v>
      </c>
      <c r="C49" s="32" t="s">
        <v>1540</v>
      </c>
      <c r="D49" s="69" t="s">
        <v>716</v>
      </c>
      <c r="E49" s="66">
        <v>330</v>
      </c>
      <c r="F49" s="66">
        <v>15</v>
      </c>
      <c r="G49" s="66">
        <v>330</v>
      </c>
      <c r="H49" s="66">
        <f t="shared" si="1"/>
        <v>4.545454545454546</v>
      </c>
    </row>
    <row r="50" spans="1:8" ht="12.75">
      <c r="A50" s="32">
        <v>632</v>
      </c>
      <c r="B50" s="73" t="s">
        <v>1361</v>
      </c>
      <c r="C50" s="32" t="s">
        <v>1540</v>
      </c>
      <c r="D50" s="33" t="s">
        <v>1553</v>
      </c>
      <c r="E50" s="66">
        <v>8910</v>
      </c>
      <c r="F50" s="66">
        <v>3732.24</v>
      </c>
      <c r="G50" s="66">
        <v>8910</v>
      </c>
      <c r="H50" s="66">
        <f t="shared" si="1"/>
        <v>41.88821548821549</v>
      </c>
    </row>
    <row r="51" spans="1:8" ht="12.75">
      <c r="A51" s="32">
        <v>633</v>
      </c>
      <c r="B51" s="73" t="s">
        <v>1362</v>
      </c>
      <c r="C51" s="32" t="s">
        <v>1540</v>
      </c>
      <c r="D51" s="33" t="s">
        <v>1349</v>
      </c>
      <c r="E51" s="66">
        <v>6860</v>
      </c>
      <c r="F51" s="66">
        <v>1232.8</v>
      </c>
      <c r="G51" s="66">
        <v>6860</v>
      </c>
      <c r="H51" s="66">
        <f t="shared" si="1"/>
        <v>17.97084548104956</v>
      </c>
    </row>
    <row r="52" spans="1:8" ht="12.75">
      <c r="A52" s="32">
        <v>634</v>
      </c>
      <c r="B52" s="73" t="s">
        <v>1363</v>
      </c>
      <c r="C52" s="32" t="s">
        <v>1540</v>
      </c>
      <c r="D52" s="33" t="s">
        <v>1350</v>
      </c>
      <c r="E52" s="66">
        <v>0</v>
      </c>
      <c r="F52" s="66">
        <v>0</v>
      </c>
      <c r="G52" s="66">
        <v>0</v>
      </c>
      <c r="H52" s="66">
        <f t="shared" si="1"/>
        <v>0</v>
      </c>
    </row>
    <row r="53" spans="1:8" ht="12.75">
      <c r="A53" s="32">
        <v>635</v>
      </c>
      <c r="B53" s="73" t="s">
        <v>1364</v>
      </c>
      <c r="C53" s="32" t="s">
        <v>1540</v>
      </c>
      <c r="D53" s="33" t="s">
        <v>552</v>
      </c>
      <c r="E53" s="66">
        <v>1514</v>
      </c>
      <c r="F53" s="66">
        <v>23.62</v>
      </c>
      <c r="G53" s="66">
        <v>1514</v>
      </c>
      <c r="H53" s="66">
        <f t="shared" si="1"/>
        <v>1.560105680317041</v>
      </c>
    </row>
    <row r="54" spans="1:8" ht="12.75">
      <c r="A54" s="32">
        <v>637</v>
      </c>
      <c r="B54" s="73" t="s">
        <v>1365</v>
      </c>
      <c r="C54" s="32" t="s">
        <v>1540</v>
      </c>
      <c r="D54" s="33" t="s">
        <v>1301</v>
      </c>
      <c r="E54" s="66">
        <v>1706</v>
      </c>
      <c r="F54" s="66">
        <v>2180.86</v>
      </c>
      <c r="G54" s="66">
        <v>1706</v>
      </c>
      <c r="H54" s="66">
        <f t="shared" si="1"/>
        <v>127.83470105509966</v>
      </c>
    </row>
    <row r="55" spans="1:8" ht="12.75" customHeight="1">
      <c r="A55" s="65">
        <v>642</v>
      </c>
      <c r="B55" s="73" t="s">
        <v>1366</v>
      </c>
      <c r="C55" s="32" t="s">
        <v>1540</v>
      </c>
      <c r="D55" s="70" t="s">
        <v>1132</v>
      </c>
      <c r="E55" s="134">
        <v>0</v>
      </c>
      <c r="F55" s="66">
        <v>117.71</v>
      </c>
      <c r="G55" s="134">
        <v>0</v>
      </c>
      <c r="H55" s="66">
        <f t="shared" si="1"/>
        <v>0</v>
      </c>
    </row>
    <row r="56" spans="1:8" ht="12.75" customHeight="1">
      <c r="A56" s="32" t="s">
        <v>1747</v>
      </c>
      <c r="B56" s="73" t="s">
        <v>1367</v>
      </c>
      <c r="C56" s="32" t="s">
        <v>1540</v>
      </c>
      <c r="D56" s="33" t="s">
        <v>1558</v>
      </c>
      <c r="E56" s="66">
        <v>0</v>
      </c>
      <c r="F56" s="66">
        <v>0</v>
      </c>
      <c r="G56" s="66">
        <v>0</v>
      </c>
      <c r="H56" s="66">
        <f t="shared" si="1"/>
        <v>0</v>
      </c>
    </row>
    <row r="57" spans="1:8" ht="12.75" customHeight="1">
      <c r="A57" s="65">
        <v>716</v>
      </c>
      <c r="B57" s="73" t="s">
        <v>1368</v>
      </c>
      <c r="C57" s="32" t="s">
        <v>1540</v>
      </c>
      <c r="D57" s="70" t="s">
        <v>529</v>
      </c>
      <c r="E57" s="66">
        <v>0</v>
      </c>
      <c r="F57" s="66">
        <v>0</v>
      </c>
      <c r="G57" s="66">
        <v>0</v>
      </c>
      <c r="H57" s="66">
        <f t="shared" si="1"/>
        <v>0</v>
      </c>
    </row>
    <row r="58" spans="1:8" ht="12.75" customHeight="1">
      <c r="A58" s="65">
        <v>717</v>
      </c>
      <c r="B58" s="73" t="s">
        <v>1369</v>
      </c>
      <c r="C58" s="32" t="s">
        <v>1540</v>
      </c>
      <c r="D58" s="70" t="s">
        <v>823</v>
      </c>
      <c r="E58" s="66">
        <v>0</v>
      </c>
      <c r="F58" s="66">
        <v>0</v>
      </c>
      <c r="G58" s="66">
        <v>0</v>
      </c>
      <c r="H58" s="66">
        <f t="shared" si="1"/>
        <v>0</v>
      </c>
    </row>
    <row r="59" spans="1:8" ht="12.75" customHeight="1">
      <c r="A59" s="65"/>
      <c r="B59" s="64" t="s">
        <v>1370</v>
      </c>
      <c r="C59" s="65" t="s">
        <v>1540</v>
      </c>
      <c r="D59" s="70"/>
      <c r="E59" s="66"/>
      <c r="F59" s="66"/>
      <c r="G59" s="66"/>
      <c r="H59" s="66">
        <f t="shared" si="1"/>
        <v>0</v>
      </c>
    </row>
    <row r="60" spans="1:8" ht="12.75">
      <c r="A60" s="32"/>
      <c r="B60" s="73" t="s">
        <v>1371</v>
      </c>
      <c r="C60" s="32" t="s">
        <v>1540</v>
      </c>
      <c r="D60" s="33"/>
      <c r="E60" s="66"/>
      <c r="F60" s="66"/>
      <c r="G60" s="66"/>
      <c r="H60" s="66">
        <f t="shared" si="1"/>
        <v>0</v>
      </c>
    </row>
    <row r="61" spans="1:8" ht="12.75">
      <c r="A61" s="47" t="s">
        <v>1704</v>
      </c>
      <c r="B61" s="47" t="s">
        <v>1705</v>
      </c>
      <c r="C61" s="25" t="s">
        <v>475</v>
      </c>
      <c r="D61" s="17" t="s">
        <v>1304</v>
      </c>
      <c r="E61" s="26">
        <f>SUM(E62:E62)</f>
        <v>3895</v>
      </c>
      <c r="F61" s="26">
        <f>SUM(F62:F62)</f>
        <v>3135.45</v>
      </c>
      <c r="G61" s="26">
        <f>SUM(G62:G62)</f>
        <v>3895</v>
      </c>
      <c r="H61" s="26">
        <f t="shared" si="1"/>
        <v>80.49935815147626</v>
      </c>
    </row>
    <row r="62" spans="1:8" ht="16.5">
      <c r="A62" s="65">
        <v>600</v>
      </c>
      <c r="B62" s="73" t="s">
        <v>1372</v>
      </c>
      <c r="C62" s="32" t="s">
        <v>1540</v>
      </c>
      <c r="D62" s="70" t="s">
        <v>652</v>
      </c>
      <c r="E62" s="67">
        <v>3895</v>
      </c>
      <c r="F62" s="67">
        <v>3135.45</v>
      </c>
      <c r="G62" s="67">
        <v>3895</v>
      </c>
      <c r="H62" s="66">
        <f t="shared" si="1"/>
        <v>80.49935815147626</v>
      </c>
    </row>
    <row r="63" spans="1:8" ht="12.75">
      <c r="A63" s="47" t="s">
        <v>1712</v>
      </c>
      <c r="B63" s="47" t="s">
        <v>1713</v>
      </c>
      <c r="C63" s="25" t="s">
        <v>475</v>
      </c>
      <c r="D63" s="17" t="s">
        <v>1714</v>
      </c>
      <c r="E63" s="71">
        <f>SUM(E64:E64)</f>
        <v>0</v>
      </c>
      <c r="F63" s="71">
        <f>SUM(F64:F64)</f>
        <v>0</v>
      </c>
      <c r="G63" s="71">
        <f>SUM(G64:G64)</f>
        <v>0</v>
      </c>
      <c r="H63" s="71">
        <f t="shared" si="1"/>
        <v>0</v>
      </c>
    </row>
    <row r="64" spans="1:8" ht="12.75">
      <c r="A64" s="32"/>
      <c r="B64" s="73" t="s">
        <v>1373</v>
      </c>
      <c r="C64" s="32" t="s">
        <v>1540</v>
      </c>
      <c r="D64" s="33"/>
      <c r="E64" s="67"/>
      <c r="F64" s="67"/>
      <c r="G64" s="67"/>
      <c r="H64" s="67">
        <f t="shared" si="1"/>
        <v>0</v>
      </c>
    </row>
    <row r="65" spans="1:8" ht="12.75">
      <c r="A65" s="47" t="s">
        <v>1499</v>
      </c>
      <c r="B65" s="47" t="s">
        <v>1351</v>
      </c>
      <c r="C65" s="25" t="s">
        <v>475</v>
      </c>
      <c r="D65" s="17" t="s">
        <v>1352</v>
      </c>
      <c r="E65" s="71">
        <f>SUM(E66:E66)</f>
        <v>0</v>
      </c>
      <c r="F65" s="71">
        <f>SUM(F66:F66)</f>
        <v>0</v>
      </c>
      <c r="G65" s="71">
        <f>SUM(G66:G66)</f>
        <v>0</v>
      </c>
      <c r="H65" s="71">
        <f t="shared" si="1"/>
        <v>0</v>
      </c>
    </row>
    <row r="66" spans="1:8" ht="12.75">
      <c r="A66" s="32"/>
      <c r="B66" s="73" t="s">
        <v>1374</v>
      </c>
      <c r="C66" s="32" t="s">
        <v>1540</v>
      </c>
      <c r="D66" s="33"/>
      <c r="E66" s="34"/>
      <c r="F66" s="34"/>
      <c r="G66" s="34"/>
      <c r="H66" s="34">
        <f t="shared" si="1"/>
        <v>0</v>
      </c>
    </row>
    <row r="67" spans="1:8" ht="12.75">
      <c r="A67" s="47" t="s">
        <v>1716</v>
      </c>
      <c r="B67" s="47" t="s">
        <v>1717</v>
      </c>
      <c r="C67" s="25" t="s">
        <v>475</v>
      </c>
      <c r="D67" s="17" t="s">
        <v>1718</v>
      </c>
      <c r="E67" s="26">
        <f>SUM(E68:E68)</f>
        <v>0</v>
      </c>
      <c r="F67" s="26">
        <f>SUM(F68:F68)</f>
        <v>0</v>
      </c>
      <c r="G67" s="26">
        <f>SUM(G68:G68)</f>
        <v>0</v>
      </c>
      <c r="H67" s="26">
        <f t="shared" si="1"/>
        <v>0</v>
      </c>
    </row>
    <row r="68" spans="1:8" ht="12.75">
      <c r="A68" s="65"/>
      <c r="B68" s="64" t="s">
        <v>1374</v>
      </c>
      <c r="C68" s="65" t="s">
        <v>1540</v>
      </c>
      <c r="D68" s="75"/>
      <c r="E68" s="34"/>
      <c r="F68" s="34"/>
      <c r="G68" s="34"/>
      <c r="H68" s="67">
        <f t="shared" si="1"/>
        <v>0</v>
      </c>
    </row>
    <row r="69" spans="1:8" ht="12.75">
      <c r="A69" s="24"/>
      <c r="B69" s="72"/>
      <c r="C69" s="23" t="s">
        <v>1540</v>
      </c>
      <c r="D69" s="48" t="s">
        <v>466</v>
      </c>
      <c r="E69" s="50">
        <f>SUM(E67,E65,E63,E61,E46)</f>
        <v>113065</v>
      </c>
      <c r="F69" s="50">
        <f>SUM(F67,F65,F63,F61,F46)</f>
        <v>57375.939999999995</v>
      </c>
      <c r="G69" s="50">
        <f>SUM(G67,G65,G63,G61,G46)</f>
        <v>113065</v>
      </c>
      <c r="H69" s="50">
        <f t="shared" si="1"/>
        <v>50.74597797726971</v>
      </c>
    </row>
    <row r="70" spans="1:8" ht="12.75">
      <c r="A70" s="58"/>
      <c r="B70" s="59"/>
      <c r="C70" s="60"/>
      <c r="D70" s="61"/>
      <c r="E70" s="58"/>
      <c r="F70" s="58"/>
      <c r="G70" s="58"/>
      <c r="H70" s="58"/>
    </row>
    <row r="71" spans="1:8" ht="12.75">
      <c r="A71" s="327" t="s">
        <v>713</v>
      </c>
      <c r="B71" s="327"/>
      <c r="C71" s="327"/>
      <c r="D71" s="327"/>
      <c r="E71" s="327"/>
      <c r="F71" s="327"/>
      <c r="G71" s="327"/>
      <c r="H71" s="328"/>
    </row>
    <row r="72" spans="1:8" ht="12.75">
      <c r="A72" s="329" t="s">
        <v>5</v>
      </c>
      <c r="B72" s="330"/>
      <c r="C72" s="330"/>
      <c r="D72" s="330"/>
      <c r="E72" s="330"/>
      <c r="F72" s="330"/>
      <c r="G72" s="330"/>
      <c r="H72" s="330"/>
    </row>
    <row r="73" spans="1:8" ht="33" customHeight="1">
      <c r="A73" s="330"/>
      <c r="B73" s="330"/>
      <c r="C73" s="330"/>
      <c r="D73" s="330"/>
      <c r="E73" s="330"/>
      <c r="F73" s="330"/>
      <c r="G73" s="330"/>
      <c r="H73" s="330"/>
    </row>
    <row r="74" spans="1:8" ht="12.75">
      <c r="A74" s="58"/>
      <c r="B74" s="59"/>
      <c r="C74" s="60"/>
      <c r="D74" s="61"/>
      <c r="E74" s="58"/>
      <c r="F74" s="58"/>
      <c r="G74" s="58"/>
      <c r="H74" s="58"/>
    </row>
    <row r="75" spans="1:8" ht="16.5">
      <c r="A75" s="27"/>
      <c r="B75" s="132" t="s">
        <v>375</v>
      </c>
      <c r="C75" s="27" t="s">
        <v>477</v>
      </c>
      <c r="D75" s="19" t="s">
        <v>107</v>
      </c>
      <c r="E75" s="40" t="s">
        <v>464</v>
      </c>
      <c r="F75" s="40" t="s">
        <v>1295</v>
      </c>
      <c r="G75" s="40" t="s">
        <v>1299</v>
      </c>
      <c r="H75" s="18" t="s">
        <v>465</v>
      </c>
    </row>
    <row r="76" spans="1:8" ht="12.75">
      <c r="A76" s="78" t="s">
        <v>470</v>
      </c>
      <c r="B76" s="141" t="s">
        <v>471</v>
      </c>
      <c r="C76" s="78"/>
      <c r="D76" s="79" t="s">
        <v>462</v>
      </c>
      <c r="E76" s="80"/>
      <c r="F76" s="80"/>
      <c r="G76" s="80"/>
      <c r="H76" s="80"/>
    </row>
    <row r="77" spans="1:8" ht="12.75">
      <c r="A77" s="47" t="s">
        <v>473</v>
      </c>
      <c r="B77" s="47" t="s">
        <v>474</v>
      </c>
      <c r="C77" s="25" t="s">
        <v>475</v>
      </c>
      <c r="D77" s="38" t="s">
        <v>476</v>
      </c>
      <c r="E77" s="133">
        <f>SUM(E78:E90)</f>
        <v>223000</v>
      </c>
      <c r="F77" s="133">
        <f>SUM(F78:F90)</f>
        <v>101431.43</v>
      </c>
      <c r="G77" s="133">
        <f>SUM(G78:G90)</f>
        <v>223000</v>
      </c>
      <c r="H77" s="133">
        <f aca="true" t="shared" si="2" ref="H77:H100">IF(E77=0,,F77/E77*100)</f>
        <v>45.4849461883408</v>
      </c>
    </row>
    <row r="78" spans="1:8" ht="12.75">
      <c r="A78" s="68">
        <v>61</v>
      </c>
      <c r="B78" s="73" t="s">
        <v>1375</v>
      </c>
      <c r="C78" s="32" t="s">
        <v>1540</v>
      </c>
      <c r="D78" s="69" t="s">
        <v>742</v>
      </c>
      <c r="E78" s="34">
        <v>126000</v>
      </c>
      <c r="F78" s="34">
        <v>59444.05</v>
      </c>
      <c r="G78" s="34">
        <v>126000</v>
      </c>
      <c r="H78" s="34">
        <f t="shared" si="2"/>
        <v>47.17781746031746</v>
      </c>
    </row>
    <row r="79" spans="1:8" ht="12.75">
      <c r="A79" s="68">
        <v>62</v>
      </c>
      <c r="B79" s="73" t="s">
        <v>1376</v>
      </c>
      <c r="C79" s="32" t="s">
        <v>1540</v>
      </c>
      <c r="D79" s="69" t="s">
        <v>1310</v>
      </c>
      <c r="E79" s="34">
        <v>44000</v>
      </c>
      <c r="F79" s="34">
        <v>20906.81</v>
      </c>
      <c r="G79" s="34">
        <v>44000</v>
      </c>
      <c r="H79" s="34">
        <f t="shared" si="2"/>
        <v>47.515477272727274</v>
      </c>
    </row>
    <row r="80" spans="1:8" ht="12.75">
      <c r="A80" s="68">
        <v>631</v>
      </c>
      <c r="B80" s="73" t="s">
        <v>1377</v>
      </c>
      <c r="C80" s="32" t="s">
        <v>1540</v>
      </c>
      <c r="D80" s="69" t="s">
        <v>716</v>
      </c>
      <c r="E80" s="66">
        <v>498</v>
      </c>
      <c r="F80" s="66">
        <v>185.66</v>
      </c>
      <c r="G80" s="66">
        <v>498</v>
      </c>
      <c r="H80" s="66">
        <f t="shared" si="2"/>
        <v>37.28112449799197</v>
      </c>
    </row>
    <row r="81" spans="1:8" ht="12.75">
      <c r="A81" s="32">
        <v>632</v>
      </c>
      <c r="B81" s="73" t="s">
        <v>1378</v>
      </c>
      <c r="C81" s="32" t="s">
        <v>1540</v>
      </c>
      <c r="D81" s="33" t="s">
        <v>1553</v>
      </c>
      <c r="E81" s="66">
        <v>38995</v>
      </c>
      <c r="F81" s="66">
        <v>15489.98</v>
      </c>
      <c r="G81" s="66">
        <v>38995</v>
      </c>
      <c r="H81" s="66">
        <f t="shared" si="2"/>
        <v>39.72299012693935</v>
      </c>
    </row>
    <row r="82" spans="1:8" ht="12.75">
      <c r="A82" s="32">
        <v>633</v>
      </c>
      <c r="B82" s="73" t="s">
        <v>1379</v>
      </c>
      <c r="C82" s="32" t="s">
        <v>1540</v>
      </c>
      <c r="D82" s="33" t="s">
        <v>1349</v>
      </c>
      <c r="E82" s="66">
        <v>7138</v>
      </c>
      <c r="F82" s="66">
        <v>1512.94</v>
      </c>
      <c r="G82" s="66">
        <v>7138</v>
      </c>
      <c r="H82" s="66">
        <f t="shared" si="2"/>
        <v>21.195572989632954</v>
      </c>
    </row>
    <row r="83" spans="1:8" ht="12.75">
      <c r="A83" s="32">
        <v>634</v>
      </c>
      <c r="B83" s="73" t="s">
        <v>1380</v>
      </c>
      <c r="C83" s="32" t="s">
        <v>1540</v>
      </c>
      <c r="D83" s="33" t="s">
        <v>1350</v>
      </c>
      <c r="E83" s="66">
        <v>0</v>
      </c>
      <c r="F83" s="66">
        <v>0</v>
      </c>
      <c r="G83" s="66">
        <v>0</v>
      </c>
      <c r="H83" s="66">
        <f t="shared" si="2"/>
        <v>0</v>
      </c>
    </row>
    <row r="84" spans="1:8" ht="12.75">
      <c r="A84" s="32">
        <v>635</v>
      </c>
      <c r="B84" s="73" t="s">
        <v>1381</v>
      </c>
      <c r="C84" s="32" t="s">
        <v>1540</v>
      </c>
      <c r="D84" s="33" t="s">
        <v>552</v>
      </c>
      <c r="E84" s="66">
        <v>2324</v>
      </c>
      <c r="F84" s="66">
        <v>562.56</v>
      </c>
      <c r="G84" s="66">
        <v>2324</v>
      </c>
      <c r="H84" s="66">
        <f t="shared" si="2"/>
        <v>24.206540447504302</v>
      </c>
    </row>
    <row r="85" spans="1:8" ht="12.75">
      <c r="A85" s="32">
        <v>637</v>
      </c>
      <c r="B85" s="73" t="s">
        <v>1382</v>
      </c>
      <c r="C85" s="32" t="s">
        <v>1540</v>
      </c>
      <c r="D85" s="33" t="s">
        <v>1301</v>
      </c>
      <c r="E85" s="66">
        <v>4045</v>
      </c>
      <c r="F85" s="66">
        <v>3194.62</v>
      </c>
      <c r="G85" s="66">
        <v>4045</v>
      </c>
      <c r="H85" s="66">
        <f t="shared" si="2"/>
        <v>78.9770086526576</v>
      </c>
    </row>
    <row r="86" spans="1:8" ht="12.75" customHeight="1">
      <c r="A86" s="65">
        <v>637005</v>
      </c>
      <c r="B86" s="73" t="s">
        <v>1383</v>
      </c>
      <c r="C86" s="32" t="s">
        <v>1540</v>
      </c>
      <c r="D86" s="70" t="s">
        <v>1748</v>
      </c>
      <c r="E86" s="67">
        <v>0</v>
      </c>
      <c r="F86" s="67">
        <v>0</v>
      </c>
      <c r="G86" s="67">
        <v>0</v>
      </c>
      <c r="H86" s="66">
        <f t="shared" si="2"/>
        <v>0</v>
      </c>
    </row>
    <row r="87" spans="1:8" ht="12.75" customHeight="1">
      <c r="A87" s="65">
        <v>642015</v>
      </c>
      <c r="B87" s="73" t="s">
        <v>1384</v>
      </c>
      <c r="C87" s="32" t="s">
        <v>1540</v>
      </c>
      <c r="D87" s="70" t="s">
        <v>721</v>
      </c>
      <c r="E87" s="67">
        <v>0</v>
      </c>
      <c r="F87" s="66">
        <v>134.81</v>
      </c>
      <c r="G87" s="66">
        <v>0</v>
      </c>
      <c r="H87" s="66">
        <f t="shared" si="2"/>
        <v>0</v>
      </c>
    </row>
    <row r="88" spans="1:8" ht="12.75">
      <c r="A88" s="65">
        <v>651</v>
      </c>
      <c r="B88" s="73" t="s">
        <v>1385</v>
      </c>
      <c r="C88" s="32" t="s">
        <v>1540</v>
      </c>
      <c r="D88" s="70" t="s">
        <v>1133</v>
      </c>
      <c r="E88" s="134">
        <v>0</v>
      </c>
      <c r="F88" s="134">
        <v>0</v>
      </c>
      <c r="G88" s="134">
        <v>0</v>
      </c>
      <c r="H88" s="66">
        <f t="shared" si="2"/>
        <v>0</v>
      </c>
    </row>
    <row r="89" spans="1:8" ht="12.75" customHeight="1">
      <c r="A89" s="32">
        <v>716</v>
      </c>
      <c r="B89" s="73" t="s">
        <v>1387</v>
      </c>
      <c r="C89" s="32" t="s">
        <v>1540</v>
      </c>
      <c r="D89" s="33" t="s">
        <v>529</v>
      </c>
      <c r="E89" s="66">
        <v>0</v>
      </c>
      <c r="F89" s="66">
        <v>0</v>
      </c>
      <c r="G89" s="66">
        <v>0</v>
      </c>
      <c r="H89" s="66">
        <f t="shared" si="2"/>
        <v>0</v>
      </c>
    </row>
    <row r="90" spans="1:8" ht="12.75" customHeight="1">
      <c r="A90" s="32">
        <v>717</v>
      </c>
      <c r="B90" s="73" t="s">
        <v>1388</v>
      </c>
      <c r="C90" s="32" t="s">
        <v>1540</v>
      </c>
      <c r="D90" s="33" t="s">
        <v>1386</v>
      </c>
      <c r="E90" s="66">
        <v>0</v>
      </c>
      <c r="F90" s="66">
        <v>0</v>
      </c>
      <c r="G90" s="66">
        <v>0</v>
      </c>
      <c r="H90" s="66">
        <f t="shared" si="2"/>
        <v>0</v>
      </c>
    </row>
    <row r="91" spans="1:8" ht="12.75">
      <c r="A91" s="47" t="s">
        <v>1704</v>
      </c>
      <c r="B91" s="47" t="s">
        <v>1705</v>
      </c>
      <c r="C91" s="25" t="s">
        <v>475</v>
      </c>
      <c r="D91" s="17" t="s">
        <v>1304</v>
      </c>
      <c r="E91" s="26">
        <f>SUM(E92:E93)</f>
        <v>7800</v>
      </c>
      <c r="F91" s="26">
        <f>SUM(F92:F93)</f>
        <v>3940.39</v>
      </c>
      <c r="G91" s="26">
        <f>SUM(G92:G93)</f>
        <v>7800</v>
      </c>
      <c r="H91" s="26">
        <f t="shared" si="2"/>
        <v>50.517820512820514</v>
      </c>
    </row>
    <row r="92" spans="1:8" ht="16.5">
      <c r="A92" s="65">
        <v>600</v>
      </c>
      <c r="B92" s="64" t="s">
        <v>1389</v>
      </c>
      <c r="C92" s="65" t="s">
        <v>1540</v>
      </c>
      <c r="D92" s="33" t="s">
        <v>652</v>
      </c>
      <c r="E92" s="66">
        <v>7800</v>
      </c>
      <c r="F92" s="66">
        <v>3937.64</v>
      </c>
      <c r="G92" s="66">
        <v>7800</v>
      </c>
      <c r="H92" s="66">
        <f>IF(E92=0,,F92/E92*100)</f>
        <v>50.4825641025641</v>
      </c>
    </row>
    <row r="93" spans="1:8" ht="12.75">
      <c r="A93" s="65">
        <v>633010</v>
      </c>
      <c r="B93" s="64" t="s">
        <v>108</v>
      </c>
      <c r="C93" s="65" t="s">
        <v>811</v>
      </c>
      <c r="D93" s="33" t="s">
        <v>109</v>
      </c>
      <c r="E93" s="66">
        <v>0</v>
      </c>
      <c r="F93" s="66">
        <v>2.75</v>
      </c>
      <c r="G93" s="66">
        <v>0</v>
      </c>
      <c r="H93" s="66">
        <f t="shared" si="2"/>
        <v>0</v>
      </c>
    </row>
    <row r="94" spans="1:8" ht="12.75">
      <c r="A94" s="47" t="s">
        <v>1712</v>
      </c>
      <c r="B94" s="47" t="s">
        <v>1713</v>
      </c>
      <c r="C94" s="25" t="s">
        <v>475</v>
      </c>
      <c r="D94" s="17" t="s">
        <v>1714</v>
      </c>
      <c r="E94" s="71">
        <f>SUM(E95:E95)</f>
        <v>0</v>
      </c>
      <c r="F94" s="71">
        <f>SUM(F95:F95)</f>
        <v>15.57</v>
      </c>
      <c r="G94" s="71">
        <f>SUM(G95:G95)</f>
        <v>0</v>
      </c>
      <c r="H94" s="71">
        <f t="shared" si="2"/>
        <v>0</v>
      </c>
    </row>
    <row r="95" spans="1:8" ht="12.75">
      <c r="A95" s="65">
        <v>633010</v>
      </c>
      <c r="B95" s="73" t="s">
        <v>1390</v>
      </c>
      <c r="C95" s="32" t="s">
        <v>796</v>
      </c>
      <c r="D95" s="33" t="s">
        <v>110</v>
      </c>
      <c r="E95" s="67">
        <v>0</v>
      </c>
      <c r="F95" s="67">
        <v>15.57</v>
      </c>
      <c r="G95" s="67">
        <v>0</v>
      </c>
      <c r="H95" s="67">
        <f t="shared" si="2"/>
        <v>0</v>
      </c>
    </row>
    <row r="96" spans="1:8" ht="12.75">
      <c r="A96" s="47" t="s">
        <v>1499</v>
      </c>
      <c r="B96" s="47" t="s">
        <v>1351</v>
      </c>
      <c r="C96" s="25" t="s">
        <v>475</v>
      </c>
      <c r="D96" s="17" t="s">
        <v>1352</v>
      </c>
      <c r="E96" s="71">
        <f>SUM(E97:E97)</f>
        <v>0</v>
      </c>
      <c r="F96" s="71">
        <f>SUM(F97:F97)</f>
        <v>0</v>
      </c>
      <c r="G96" s="71">
        <f>SUM(G97:G97)</f>
        <v>0</v>
      </c>
      <c r="H96" s="71">
        <f t="shared" si="2"/>
        <v>0</v>
      </c>
    </row>
    <row r="97" spans="1:8" ht="12.75">
      <c r="A97" s="32"/>
      <c r="B97" s="73" t="s">
        <v>1391</v>
      </c>
      <c r="C97" s="32" t="s">
        <v>1540</v>
      </c>
      <c r="D97" s="33"/>
      <c r="E97" s="34"/>
      <c r="F97" s="34"/>
      <c r="G97" s="34"/>
      <c r="H97" s="34">
        <f t="shared" si="2"/>
        <v>0</v>
      </c>
    </row>
    <row r="98" spans="1:8" ht="12.75">
      <c r="A98" s="47" t="s">
        <v>1716</v>
      </c>
      <c r="B98" s="47" t="s">
        <v>1717</v>
      </c>
      <c r="C98" s="25" t="s">
        <v>475</v>
      </c>
      <c r="D98" s="17" t="s">
        <v>1718</v>
      </c>
      <c r="E98" s="26">
        <f>SUM(E99:E99)</f>
        <v>0</v>
      </c>
      <c r="F98" s="26">
        <f>SUM(F99:F99)</f>
        <v>180.74</v>
      </c>
      <c r="G98" s="26">
        <f>SUM(G99:G99)</f>
        <v>0</v>
      </c>
      <c r="H98" s="26">
        <f t="shared" si="2"/>
        <v>0</v>
      </c>
    </row>
    <row r="99" spans="1:8" ht="12.75">
      <c r="A99" s="65"/>
      <c r="B99" s="64" t="s">
        <v>1391</v>
      </c>
      <c r="C99" s="65" t="s">
        <v>1540</v>
      </c>
      <c r="D99" s="75"/>
      <c r="E99" s="34">
        <v>0</v>
      </c>
      <c r="F99" s="34">
        <v>180.74</v>
      </c>
      <c r="G99" s="34">
        <v>0</v>
      </c>
      <c r="H99" s="67">
        <f t="shared" si="2"/>
        <v>0</v>
      </c>
    </row>
    <row r="100" spans="1:8" ht="12.75">
      <c r="A100" s="24"/>
      <c r="B100" s="72"/>
      <c r="C100" s="23" t="s">
        <v>1540</v>
      </c>
      <c r="D100" s="48" t="s">
        <v>466</v>
      </c>
      <c r="E100" s="50">
        <f>SUM(E98,E96,E94,E91,E77)</f>
        <v>230800</v>
      </c>
      <c r="F100" s="50">
        <f>SUM(F98,F96,F94,F91,F77)</f>
        <v>105568.12999999999</v>
      </c>
      <c r="G100" s="50">
        <f>SUM(G98,G96,G94,G91,G77)</f>
        <v>230800</v>
      </c>
      <c r="H100" s="50">
        <f t="shared" si="2"/>
        <v>45.74009098786828</v>
      </c>
    </row>
    <row r="101" spans="1:10" ht="12.75">
      <c r="A101" s="58"/>
      <c r="B101" s="59"/>
      <c r="C101" s="60"/>
      <c r="D101" s="61"/>
      <c r="E101" s="58"/>
      <c r="F101" s="58"/>
      <c r="G101" s="58"/>
      <c r="H101" s="58"/>
      <c r="J101" s="254"/>
    </row>
    <row r="102" spans="1:8" ht="12.75">
      <c r="A102" s="327" t="s">
        <v>713</v>
      </c>
      <c r="B102" s="327"/>
      <c r="C102" s="327"/>
      <c r="D102" s="327"/>
      <c r="E102" s="327"/>
      <c r="F102" s="327"/>
      <c r="G102" s="327"/>
      <c r="H102" s="328"/>
    </row>
    <row r="103" spans="1:8" ht="28.5" customHeight="1">
      <c r="A103" s="329" t="s">
        <v>6</v>
      </c>
      <c r="B103" s="330"/>
      <c r="C103" s="330"/>
      <c r="D103" s="330"/>
      <c r="E103" s="330"/>
      <c r="F103" s="330"/>
      <c r="G103" s="330"/>
      <c r="H103" s="330"/>
    </row>
    <row r="104" spans="1:8" ht="12.75">
      <c r="A104" s="330"/>
      <c r="B104" s="330"/>
      <c r="C104" s="330"/>
      <c r="D104" s="330"/>
      <c r="E104" s="330"/>
      <c r="F104" s="330"/>
      <c r="G104" s="330"/>
      <c r="H104" s="330"/>
    </row>
    <row r="105" spans="1:8" ht="12.75">
      <c r="A105" s="58"/>
      <c r="B105" s="59"/>
      <c r="C105" s="60"/>
      <c r="D105" s="61"/>
      <c r="E105" s="58"/>
      <c r="F105" s="58"/>
      <c r="G105" s="58"/>
      <c r="H105" s="58"/>
    </row>
    <row r="106" spans="1:8" ht="16.5">
      <c r="A106" s="27"/>
      <c r="B106" s="132" t="s">
        <v>376</v>
      </c>
      <c r="C106" s="27" t="s">
        <v>477</v>
      </c>
      <c r="D106" s="19" t="s">
        <v>700</v>
      </c>
      <c r="E106" s="40" t="s">
        <v>464</v>
      </c>
      <c r="F106" s="40" t="s">
        <v>1295</v>
      </c>
      <c r="G106" s="40" t="s">
        <v>1299</v>
      </c>
      <c r="H106" s="18" t="s">
        <v>465</v>
      </c>
    </row>
    <row r="107" spans="1:8" ht="12.75">
      <c r="A107" s="78" t="s">
        <v>470</v>
      </c>
      <c r="B107" s="141" t="s">
        <v>471</v>
      </c>
      <c r="C107" s="78"/>
      <c r="D107" s="79" t="s">
        <v>462</v>
      </c>
      <c r="E107" s="80"/>
      <c r="F107" s="80"/>
      <c r="G107" s="80"/>
      <c r="H107" s="80"/>
    </row>
    <row r="108" spans="1:8" ht="12.75">
      <c r="A108" s="47" t="s">
        <v>1544</v>
      </c>
      <c r="B108" s="47" t="s">
        <v>474</v>
      </c>
      <c r="C108" s="25" t="s">
        <v>475</v>
      </c>
      <c r="D108" s="38" t="s">
        <v>476</v>
      </c>
      <c r="E108" s="133">
        <f>SUM(E109:E113)</f>
        <v>2533</v>
      </c>
      <c r="F108" s="133">
        <f>SUM(F109:F113)</f>
        <v>36</v>
      </c>
      <c r="G108" s="133">
        <f>SUM(G109:G113)</f>
        <v>2533</v>
      </c>
      <c r="H108" s="133">
        <f aca="true" t="shared" si="3" ref="H108:H134">IF(E108=0,,F108/E108*100)</f>
        <v>1.421239636794315</v>
      </c>
    </row>
    <row r="109" spans="1:16" s="1" customFormat="1" ht="12.75">
      <c r="A109" s="64" t="s">
        <v>1134</v>
      </c>
      <c r="B109" s="64" t="s">
        <v>1392</v>
      </c>
      <c r="C109" s="65" t="s">
        <v>1540</v>
      </c>
      <c r="D109" s="75" t="s">
        <v>1553</v>
      </c>
      <c r="E109" s="66">
        <v>0</v>
      </c>
      <c r="F109" s="66">
        <v>0</v>
      </c>
      <c r="G109" s="66">
        <v>0</v>
      </c>
      <c r="H109" s="34">
        <f t="shared" si="3"/>
        <v>0</v>
      </c>
      <c r="J109" s="253"/>
      <c r="K109" s="253"/>
      <c r="L109" s="253"/>
      <c r="M109" s="253"/>
      <c r="N109" s="253"/>
      <c r="O109" s="253"/>
      <c r="P109" s="253"/>
    </row>
    <row r="110" spans="1:16" s="1" customFormat="1" ht="12.75">
      <c r="A110" s="65">
        <v>633</v>
      </c>
      <c r="B110" s="64" t="s">
        <v>1394</v>
      </c>
      <c r="C110" s="65" t="s">
        <v>1540</v>
      </c>
      <c r="D110" s="75" t="s">
        <v>1195</v>
      </c>
      <c r="E110" s="34">
        <v>0</v>
      </c>
      <c r="F110" s="202">
        <v>36</v>
      </c>
      <c r="G110" s="34">
        <v>0</v>
      </c>
      <c r="H110" s="34">
        <f t="shared" si="3"/>
        <v>0</v>
      </c>
      <c r="J110" s="253"/>
      <c r="K110" s="253"/>
      <c r="L110" s="253"/>
      <c r="M110" s="253"/>
      <c r="N110" s="253"/>
      <c r="O110" s="253"/>
      <c r="P110" s="253"/>
    </row>
    <row r="111" spans="1:19" s="237" customFormat="1" ht="12.75">
      <c r="A111" s="65">
        <v>634</v>
      </c>
      <c r="B111" s="64" t="s">
        <v>1396</v>
      </c>
      <c r="C111" s="65" t="s">
        <v>1540</v>
      </c>
      <c r="D111" s="70" t="s">
        <v>1350</v>
      </c>
      <c r="E111" s="66">
        <v>333</v>
      </c>
      <c r="F111" s="34">
        <v>0</v>
      </c>
      <c r="G111" s="66">
        <v>333</v>
      </c>
      <c r="H111" s="34">
        <f t="shared" si="3"/>
        <v>0</v>
      </c>
      <c r="I111" s="1"/>
      <c r="J111" s="253"/>
      <c r="K111" s="253"/>
      <c r="L111" s="253"/>
      <c r="M111" s="253"/>
      <c r="N111" s="253"/>
      <c r="O111" s="253"/>
      <c r="P111" s="253"/>
      <c r="Q111" s="1"/>
      <c r="R111" s="1"/>
      <c r="S111" s="1"/>
    </row>
    <row r="112" spans="1:19" ht="12.75" customHeight="1">
      <c r="A112" s="65">
        <v>635</v>
      </c>
      <c r="B112" s="64" t="s">
        <v>722</v>
      </c>
      <c r="C112" s="65" t="s">
        <v>1540</v>
      </c>
      <c r="D112" s="70" t="s">
        <v>1196</v>
      </c>
      <c r="E112" s="66">
        <v>1200</v>
      </c>
      <c r="F112" s="34">
        <v>0</v>
      </c>
      <c r="G112" s="66">
        <v>1200</v>
      </c>
      <c r="H112" s="34">
        <f t="shared" si="3"/>
        <v>0</v>
      </c>
      <c r="I112" s="1"/>
      <c r="Q112" s="1"/>
      <c r="R112" s="1"/>
      <c r="S112" s="1"/>
    </row>
    <row r="113" spans="1:19" ht="12.75">
      <c r="A113" s="65">
        <v>637</v>
      </c>
      <c r="B113" s="64" t="s">
        <v>723</v>
      </c>
      <c r="C113" s="65" t="s">
        <v>1540</v>
      </c>
      <c r="D113" s="70" t="s">
        <v>1135</v>
      </c>
      <c r="E113" s="66">
        <v>1000</v>
      </c>
      <c r="F113" s="34">
        <v>0</v>
      </c>
      <c r="G113" s="66">
        <v>1000</v>
      </c>
      <c r="H113" s="34">
        <f t="shared" si="3"/>
        <v>0</v>
      </c>
      <c r="I113" s="1"/>
      <c r="Q113" s="1"/>
      <c r="R113" s="1"/>
      <c r="S113" s="1"/>
    </row>
    <row r="114" spans="1:9" ht="12.75">
      <c r="A114" s="47" t="s">
        <v>1704</v>
      </c>
      <c r="B114" s="47" t="s">
        <v>1705</v>
      </c>
      <c r="C114" s="25" t="s">
        <v>475</v>
      </c>
      <c r="D114" s="17" t="s">
        <v>1304</v>
      </c>
      <c r="E114" s="26">
        <f>SUM(E115:E124)</f>
        <v>490952</v>
      </c>
      <c r="F114" s="26">
        <f>SUM(F115:F124)</f>
        <v>206112.34</v>
      </c>
      <c r="G114" s="26">
        <f>SUM(G115:G124)</f>
        <v>491908</v>
      </c>
      <c r="H114" s="26">
        <f t="shared" si="3"/>
        <v>41.982177483745865</v>
      </c>
      <c r="I114" s="1"/>
    </row>
    <row r="115" spans="1:9" ht="12.75">
      <c r="A115" s="74">
        <v>61</v>
      </c>
      <c r="B115" s="64" t="s">
        <v>1397</v>
      </c>
      <c r="C115" s="65" t="s">
        <v>1540</v>
      </c>
      <c r="D115" s="75" t="s">
        <v>742</v>
      </c>
      <c r="E115" s="66">
        <v>321379</v>
      </c>
      <c r="F115" s="66">
        <v>125826.44</v>
      </c>
      <c r="G115" s="66">
        <v>322335</v>
      </c>
      <c r="H115" s="66">
        <f t="shared" si="3"/>
        <v>39.152041670426506</v>
      </c>
      <c r="I115" s="1"/>
    </row>
    <row r="116" spans="1:9" ht="12.75">
      <c r="A116" s="74">
        <v>62</v>
      </c>
      <c r="B116" s="64" t="s">
        <v>1398</v>
      </c>
      <c r="C116" s="65" t="s">
        <v>1540</v>
      </c>
      <c r="D116" s="75" t="s">
        <v>1310</v>
      </c>
      <c r="E116" s="66">
        <v>112950</v>
      </c>
      <c r="F116" s="66">
        <v>44228.97</v>
      </c>
      <c r="G116" s="66">
        <v>112950</v>
      </c>
      <c r="H116" s="66">
        <f aca="true" t="shared" si="4" ref="H116:H124">IF(E116=0,,F116/E116*100)</f>
        <v>39.15800796812749</v>
      </c>
      <c r="I116" s="1"/>
    </row>
    <row r="117" spans="1:10" ht="12.75">
      <c r="A117" s="74">
        <v>631</v>
      </c>
      <c r="B117" s="64" t="s">
        <v>1399</v>
      </c>
      <c r="C117" s="65" t="s">
        <v>1540</v>
      </c>
      <c r="D117" s="75" t="s">
        <v>716</v>
      </c>
      <c r="E117" s="66">
        <v>100</v>
      </c>
      <c r="F117" s="66">
        <v>45.61</v>
      </c>
      <c r="G117" s="66">
        <v>100</v>
      </c>
      <c r="H117" s="66">
        <f t="shared" si="4"/>
        <v>45.61</v>
      </c>
      <c r="I117" s="1"/>
      <c r="J117" s="273"/>
    </row>
    <row r="118" spans="1:9" ht="12.75">
      <c r="A118" s="65">
        <v>632</v>
      </c>
      <c r="B118" s="64" t="s">
        <v>1400</v>
      </c>
      <c r="C118" s="65" t="s">
        <v>1540</v>
      </c>
      <c r="D118" s="70" t="s">
        <v>1553</v>
      </c>
      <c r="E118" s="66">
        <v>20412</v>
      </c>
      <c r="F118" s="66">
        <v>24105.82</v>
      </c>
      <c r="G118" s="66">
        <v>20412</v>
      </c>
      <c r="H118" s="66">
        <f t="shared" si="4"/>
        <v>118.09631589261218</v>
      </c>
      <c r="I118" s="1"/>
    </row>
    <row r="119" spans="1:9" ht="12.75">
      <c r="A119" s="65">
        <v>633</v>
      </c>
      <c r="B119" s="64" t="s">
        <v>1401</v>
      </c>
      <c r="C119" s="65" t="s">
        <v>1540</v>
      </c>
      <c r="D119" s="70" t="s">
        <v>1349</v>
      </c>
      <c r="E119" s="66">
        <v>14461</v>
      </c>
      <c r="F119" s="66">
        <v>4070.67</v>
      </c>
      <c r="G119" s="66">
        <v>14461</v>
      </c>
      <c r="H119" s="66">
        <f t="shared" si="4"/>
        <v>28.149298112163752</v>
      </c>
      <c r="I119" s="1"/>
    </row>
    <row r="120" spans="1:9" ht="12.75">
      <c r="A120" s="65">
        <v>634</v>
      </c>
      <c r="B120" s="64" t="s">
        <v>1402</v>
      </c>
      <c r="C120" s="65" t="s">
        <v>1540</v>
      </c>
      <c r="D120" s="70" t="s">
        <v>1350</v>
      </c>
      <c r="E120" s="66">
        <v>1000</v>
      </c>
      <c r="F120" s="66">
        <v>0</v>
      </c>
      <c r="G120" s="66">
        <v>1000</v>
      </c>
      <c r="H120" s="66">
        <f t="shared" si="4"/>
        <v>0</v>
      </c>
      <c r="I120" s="281"/>
    </row>
    <row r="121" spans="1:9" ht="12.75">
      <c r="A121" s="65">
        <v>635</v>
      </c>
      <c r="B121" s="64" t="s">
        <v>1403</v>
      </c>
      <c r="C121" s="65" t="s">
        <v>1540</v>
      </c>
      <c r="D121" s="70" t="s">
        <v>552</v>
      </c>
      <c r="E121" s="66">
        <v>3800</v>
      </c>
      <c r="F121" s="66">
        <v>889.18</v>
      </c>
      <c r="G121" s="66">
        <v>3800</v>
      </c>
      <c r="H121" s="66">
        <f t="shared" si="4"/>
        <v>23.399473684210527</v>
      </c>
      <c r="I121" s="281"/>
    </row>
    <row r="122" spans="1:9" ht="12.75">
      <c r="A122" s="65">
        <v>636</v>
      </c>
      <c r="B122" s="64" t="s">
        <v>1404</v>
      </c>
      <c r="C122" s="65" t="s">
        <v>1540</v>
      </c>
      <c r="D122" s="70" t="s">
        <v>1405</v>
      </c>
      <c r="E122" s="66">
        <v>500</v>
      </c>
      <c r="F122" s="66">
        <v>174.38</v>
      </c>
      <c r="G122" s="66">
        <v>500</v>
      </c>
      <c r="H122" s="66">
        <f t="shared" si="4"/>
        <v>34.876000000000005</v>
      </c>
      <c r="I122" s="1"/>
    </row>
    <row r="123" spans="1:9" ht="12.75">
      <c r="A123" s="65">
        <v>637</v>
      </c>
      <c r="B123" s="64" t="s">
        <v>1406</v>
      </c>
      <c r="C123" s="65" t="s">
        <v>1540</v>
      </c>
      <c r="D123" s="70" t="s">
        <v>1301</v>
      </c>
      <c r="E123" s="66">
        <v>15600</v>
      </c>
      <c r="F123" s="66">
        <v>6401.28</v>
      </c>
      <c r="G123" s="66">
        <v>15600</v>
      </c>
      <c r="H123" s="66">
        <f t="shared" si="4"/>
        <v>41.033846153846156</v>
      </c>
      <c r="I123" s="1"/>
    </row>
    <row r="124" spans="1:9" ht="12.75">
      <c r="A124" s="65">
        <v>642</v>
      </c>
      <c r="B124" s="64" t="s">
        <v>1407</v>
      </c>
      <c r="C124" s="65" t="s">
        <v>1540</v>
      </c>
      <c r="D124" s="70" t="s">
        <v>1408</v>
      </c>
      <c r="E124" s="66">
        <v>750</v>
      </c>
      <c r="F124" s="66">
        <v>369.99</v>
      </c>
      <c r="G124" s="66">
        <v>750</v>
      </c>
      <c r="H124" s="66">
        <f t="shared" si="4"/>
        <v>49.332</v>
      </c>
      <c r="I124" s="1"/>
    </row>
    <row r="125" spans="1:9" ht="12.75">
      <c r="A125" s="47" t="s">
        <v>1712</v>
      </c>
      <c r="B125" s="47" t="s">
        <v>1713</v>
      </c>
      <c r="C125" s="25" t="s">
        <v>475</v>
      </c>
      <c r="D125" s="17" t="s">
        <v>1714</v>
      </c>
      <c r="E125" s="71">
        <f>SUM(E126:E126)</f>
        <v>0</v>
      </c>
      <c r="F125" s="71">
        <f>SUM(F126:F126)</f>
        <v>0</v>
      </c>
      <c r="G125" s="71">
        <f>SUM(G126:G126)</f>
        <v>0</v>
      </c>
      <c r="H125" s="71">
        <f t="shared" si="3"/>
        <v>0</v>
      </c>
      <c r="I125" s="1"/>
    </row>
    <row r="126" spans="1:9" ht="12.75">
      <c r="A126" s="32"/>
      <c r="B126" s="73" t="s">
        <v>1409</v>
      </c>
      <c r="C126" s="65" t="s">
        <v>1540</v>
      </c>
      <c r="D126" s="33"/>
      <c r="E126" s="67"/>
      <c r="F126" s="67"/>
      <c r="G126" s="67"/>
      <c r="H126" s="67">
        <f t="shared" si="3"/>
        <v>0</v>
      </c>
      <c r="I126" s="1"/>
    </row>
    <row r="127" spans="1:9" ht="12.75">
      <c r="A127" s="47" t="s">
        <v>1499</v>
      </c>
      <c r="B127" s="47" t="s">
        <v>1351</v>
      </c>
      <c r="C127" s="25" t="s">
        <v>475</v>
      </c>
      <c r="D127" s="17" t="s">
        <v>1352</v>
      </c>
      <c r="E127" s="71">
        <f>SUM(E128:E128)</f>
        <v>0</v>
      </c>
      <c r="F127" s="71">
        <f>SUM(F128:F128)</f>
        <v>0</v>
      </c>
      <c r="G127" s="71">
        <f>SUM(G128:G128)</f>
        <v>0</v>
      </c>
      <c r="H127" s="71">
        <f t="shared" si="3"/>
        <v>0</v>
      </c>
      <c r="I127" s="1"/>
    </row>
    <row r="128" spans="1:9" ht="12.75">
      <c r="A128" s="32"/>
      <c r="B128" s="73" t="s">
        <v>1410</v>
      </c>
      <c r="C128" s="32" t="s">
        <v>1540</v>
      </c>
      <c r="D128" s="33"/>
      <c r="E128" s="34"/>
      <c r="F128" s="34"/>
      <c r="G128" s="34"/>
      <c r="H128" s="34">
        <f t="shared" si="3"/>
        <v>0</v>
      </c>
      <c r="I128" s="1"/>
    </row>
    <row r="129" spans="1:12" ht="12.75">
      <c r="A129" s="47" t="s">
        <v>1716</v>
      </c>
      <c r="B129" s="47" t="s">
        <v>1717</v>
      </c>
      <c r="C129" s="25" t="s">
        <v>475</v>
      </c>
      <c r="D129" s="17" t="s">
        <v>1718</v>
      </c>
      <c r="E129" s="26">
        <f>SUM(E130:E133)</f>
        <v>0</v>
      </c>
      <c r="F129" s="26">
        <f>SUM(F130:F133)</f>
        <v>1227.9</v>
      </c>
      <c r="G129" s="26">
        <f>SUM(G130:G133)</f>
        <v>0</v>
      </c>
      <c r="H129" s="26">
        <f t="shared" si="3"/>
        <v>0</v>
      </c>
      <c r="I129" s="1"/>
      <c r="K129" s="254"/>
      <c r="L129" s="254"/>
    </row>
    <row r="130" spans="1:9" ht="12.75">
      <c r="A130" s="65">
        <v>610</v>
      </c>
      <c r="B130" s="64" t="s">
        <v>1410</v>
      </c>
      <c r="C130" s="65" t="s">
        <v>1540</v>
      </c>
      <c r="D130" s="69" t="s">
        <v>742</v>
      </c>
      <c r="E130" s="34">
        <v>0</v>
      </c>
      <c r="F130" s="34">
        <v>150</v>
      </c>
      <c r="G130" s="34">
        <v>0</v>
      </c>
      <c r="H130" s="67">
        <f t="shared" si="3"/>
        <v>0</v>
      </c>
      <c r="I130" s="1"/>
    </row>
    <row r="131" spans="1:9" ht="12.75">
      <c r="A131" s="32">
        <v>633006</v>
      </c>
      <c r="B131" s="64" t="s">
        <v>1411</v>
      </c>
      <c r="C131" s="32" t="s">
        <v>1540</v>
      </c>
      <c r="D131" s="33" t="s">
        <v>1194</v>
      </c>
      <c r="E131" s="34">
        <v>0</v>
      </c>
      <c r="F131" s="34">
        <v>368.04</v>
      </c>
      <c r="G131" s="34">
        <v>0</v>
      </c>
      <c r="H131" s="67">
        <f t="shared" si="3"/>
        <v>0</v>
      </c>
      <c r="I131" s="1"/>
    </row>
    <row r="132" spans="1:9" ht="12.75">
      <c r="A132" s="32">
        <v>633</v>
      </c>
      <c r="B132" s="64" t="s">
        <v>1542</v>
      </c>
      <c r="C132" s="65" t="s">
        <v>1716</v>
      </c>
      <c r="D132" s="33" t="s">
        <v>1193</v>
      </c>
      <c r="E132" s="34">
        <v>0</v>
      </c>
      <c r="F132" s="34">
        <v>481.96</v>
      </c>
      <c r="G132" s="34">
        <v>0</v>
      </c>
      <c r="H132" s="67">
        <f t="shared" si="3"/>
        <v>0</v>
      </c>
      <c r="I132" s="1"/>
    </row>
    <row r="133" spans="1:8" ht="12.75">
      <c r="A133" s="32">
        <v>634</v>
      </c>
      <c r="B133" s="64" t="s">
        <v>1543</v>
      </c>
      <c r="C133" s="32" t="s">
        <v>1540</v>
      </c>
      <c r="D133" s="70" t="s">
        <v>1687</v>
      </c>
      <c r="E133" s="34">
        <v>0</v>
      </c>
      <c r="F133" s="34">
        <v>227.9</v>
      </c>
      <c r="G133" s="34">
        <v>0</v>
      </c>
      <c r="H133" s="67">
        <f t="shared" si="3"/>
        <v>0</v>
      </c>
    </row>
    <row r="134" spans="1:8" ht="12.75">
      <c r="A134" s="24"/>
      <c r="B134" s="72"/>
      <c r="C134" s="23" t="s">
        <v>1540</v>
      </c>
      <c r="D134" s="48" t="s">
        <v>466</v>
      </c>
      <c r="E134" s="50">
        <f>SUM(E129,E127,E125,E114,E108)</f>
        <v>493485</v>
      </c>
      <c r="F134" s="50">
        <f>SUM(F129,F127,F125,F114,F108)</f>
        <v>207376.24</v>
      </c>
      <c r="G134" s="50">
        <f>SUM(G129,G127,G125,G114,G108)</f>
        <v>494441</v>
      </c>
      <c r="H134" s="50">
        <f t="shared" si="3"/>
        <v>42.02280515111908</v>
      </c>
    </row>
    <row r="135" spans="1:8" ht="12.75">
      <c r="A135" s="58"/>
      <c r="B135" s="59"/>
      <c r="C135" s="60"/>
      <c r="D135" s="61" t="s">
        <v>1194</v>
      </c>
      <c r="E135" s="58"/>
      <c r="F135" s="58"/>
      <c r="G135" s="58"/>
      <c r="H135" s="58"/>
    </row>
    <row r="136" spans="1:8" ht="12.75">
      <c r="A136" s="327" t="s">
        <v>713</v>
      </c>
      <c r="B136" s="327"/>
      <c r="C136" s="327"/>
      <c r="D136" s="327"/>
      <c r="E136" s="327"/>
      <c r="F136" s="327"/>
      <c r="G136" s="327"/>
      <c r="H136" s="328"/>
    </row>
    <row r="137" spans="1:8" ht="12.75">
      <c r="A137" s="329" t="s">
        <v>7</v>
      </c>
      <c r="B137" s="330"/>
      <c r="C137" s="330"/>
      <c r="D137" s="330"/>
      <c r="E137" s="330"/>
      <c r="F137" s="330"/>
      <c r="G137" s="330"/>
      <c r="H137" s="330"/>
    </row>
    <row r="138" spans="1:8" ht="32.25" customHeight="1">
      <c r="A138" s="330"/>
      <c r="B138" s="330"/>
      <c r="C138" s="330"/>
      <c r="D138" s="330"/>
      <c r="E138" s="330"/>
      <c r="F138" s="330"/>
      <c r="G138" s="330"/>
      <c r="H138" s="330"/>
    </row>
    <row r="139" spans="1:8" ht="12.75">
      <c r="A139" s="58"/>
      <c r="B139" s="59"/>
      <c r="C139" s="60"/>
      <c r="D139" s="61"/>
      <c r="E139" s="58"/>
      <c r="F139" s="58"/>
      <c r="G139" s="58"/>
      <c r="H139" s="58"/>
    </row>
    <row r="140" spans="1:8" ht="16.5">
      <c r="A140" s="27"/>
      <c r="B140" s="132" t="s">
        <v>377</v>
      </c>
      <c r="C140" s="27" t="s">
        <v>477</v>
      </c>
      <c r="D140" s="19" t="s">
        <v>701</v>
      </c>
      <c r="E140" s="40" t="s">
        <v>464</v>
      </c>
      <c r="F140" s="40" t="s">
        <v>1295</v>
      </c>
      <c r="G140" s="40" t="s">
        <v>1299</v>
      </c>
      <c r="H140" s="18" t="s">
        <v>465</v>
      </c>
    </row>
    <row r="141" spans="1:8" ht="12.75">
      <c r="A141" s="78" t="s">
        <v>470</v>
      </c>
      <c r="B141" s="141" t="s">
        <v>471</v>
      </c>
      <c r="C141" s="78"/>
      <c r="D141" s="79" t="s">
        <v>462</v>
      </c>
      <c r="E141" s="80"/>
      <c r="F141" s="80"/>
      <c r="G141" s="80"/>
      <c r="H141" s="80"/>
    </row>
    <row r="142" spans="1:8" ht="12.75">
      <c r="A142" s="47" t="s">
        <v>473</v>
      </c>
      <c r="B142" s="47" t="s">
        <v>474</v>
      </c>
      <c r="C142" s="25" t="s">
        <v>475</v>
      </c>
      <c r="D142" s="38" t="s">
        <v>476</v>
      </c>
      <c r="E142" s="133">
        <f>SUM(E143:E151)</f>
        <v>15390</v>
      </c>
      <c r="F142" s="133">
        <f>SUM(F143:F151)</f>
        <v>7701.099999999999</v>
      </c>
      <c r="G142" s="133">
        <f>SUM(G143:G151)</f>
        <v>15390</v>
      </c>
      <c r="H142" s="133">
        <f aca="true" t="shared" si="5" ref="H142:H160">IF(E142=0,,F142/E142*100)</f>
        <v>50.03963612735542</v>
      </c>
    </row>
    <row r="143" spans="1:8" ht="12.75">
      <c r="A143" s="68">
        <v>61</v>
      </c>
      <c r="B143" s="73" t="s">
        <v>1412</v>
      </c>
      <c r="C143" s="32" t="s">
        <v>1540</v>
      </c>
      <c r="D143" s="69" t="s">
        <v>742</v>
      </c>
      <c r="E143" s="34">
        <v>10000</v>
      </c>
      <c r="F143" s="34">
        <v>4860.08</v>
      </c>
      <c r="G143" s="34">
        <v>10000</v>
      </c>
      <c r="H143" s="34">
        <f t="shared" si="5"/>
        <v>48.6008</v>
      </c>
    </row>
    <row r="144" spans="1:8" ht="12.75">
      <c r="A144" s="68">
        <v>62</v>
      </c>
      <c r="B144" s="73" t="s">
        <v>1413</v>
      </c>
      <c r="C144" s="32" t="s">
        <v>1540</v>
      </c>
      <c r="D144" s="69" t="s">
        <v>1310</v>
      </c>
      <c r="E144" s="34">
        <v>3500</v>
      </c>
      <c r="F144" s="34">
        <v>2449.82</v>
      </c>
      <c r="G144" s="34">
        <v>3500</v>
      </c>
      <c r="H144" s="34">
        <f t="shared" si="5"/>
        <v>69.99485714285714</v>
      </c>
    </row>
    <row r="145" spans="1:8" ht="12.75">
      <c r="A145" s="68">
        <v>631</v>
      </c>
      <c r="B145" s="73" t="s">
        <v>1414</v>
      </c>
      <c r="C145" s="32" t="s">
        <v>1540</v>
      </c>
      <c r="D145" s="69" t="s">
        <v>716</v>
      </c>
      <c r="E145" s="66">
        <v>0</v>
      </c>
      <c r="F145" s="34">
        <v>0</v>
      </c>
      <c r="G145" s="66">
        <v>0</v>
      </c>
      <c r="H145" s="66">
        <f t="shared" si="5"/>
        <v>0</v>
      </c>
    </row>
    <row r="146" spans="1:8" ht="12.75">
      <c r="A146" s="32">
        <v>632</v>
      </c>
      <c r="B146" s="73" t="s">
        <v>1415</v>
      </c>
      <c r="C146" s="32" t="s">
        <v>1540</v>
      </c>
      <c r="D146" s="33" t="s">
        <v>1553</v>
      </c>
      <c r="E146" s="66">
        <v>600</v>
      </c>
      <c r="F146" s="34">
        <v>0</v>
      </c>
      <c r="G146" s="66">
        <v>600</v>
      </c>
      <c r="H146" s="66">
        <f t="shared" si="5"/>
        <v>0</v>
      </c>
    </row>
    <row r="147" spans="1:8" ht="12.75">
      <c r="A147" s="32">
        <v>633</v>
      </c>
      <c r="B147" s="73" t="s">
        <v>1416</v>
      </c>
      <c r="C147" s="32" t="s">
        <v>1540</v>
      </c>
      <c r="D147" s="33" t="s">
        <v>1349</v>
      </c>
      <c r="E147" s="66">
        <v>500</v>
      </c>
      <c r="F147" s="66">
        <v>0</v>
      </c>
      <c r="G147" s="66">
        <v>500</v>
      </c>
      <c r="H147" s="66">
        <f t="shared" si="5"/>
        <v>0</v>
      </c>
    </row>
    <row r="148" spans="1:8" ht="12.75">
      <c r="A148" s="32">
        <v>634</v>
      </c>
      <c r="B148" s="73" t="s">
        <v>1417</v>
      </c>
      <c r="C148" s="32" t="s">
        <v>1540</v>
      </c>
      <c r="D148" s="33" t="s">
        <v>1350</v>
      </c>
      <c r="E148" s="66">
        <v>0</v>
      </c>
      <c r="F148" s="66">
        <v>0</v>
      </c>
      <c r="G148" s="66">
        <v>0</v>
      </c>
      <c r="H148" s="66">
        <f t="shared" si="5"/>
        <v>0</v>
      </c>
    </row>
    <row r="149" spans="1:8" ht="12.75">
      <c r="A149" s="32">
        <v>635</v>
      </c>
      <c r="B149" s="73" t="s">
        <v>1418</v>
      </c>
      <c r="C149" s="32" t="s">
        <v>1540</v>
      </c>
      <c r="D149" s="33" t="s">
        <v>552</v>
      </c>
      <c r="E149" s="66">
        <v>0</v>
      </c>
      <c r="F149" s="66">
        <v>0</v>
      </c>
      <c r="G149" s="66">
        <v>0</v>
      </c>
      <c r="H149" s="66">
        <f t="shared" si="5"/>
        <v>0</v>
      </c>
    </row>
    <row r="150" spans="1:8" ht="12.75">
      <c r="A150" s="32">
        <v>637</v>
      </c>
      <c r="B150" s="73" t="s">
        <v>1419</v>
      </c>
      <c r="C150" s="32" t="s">
        <v>1540</v>
      </c>
      <c r="D150" s="33" t="s">
        <v>1301</v>
      </c>
      <c r="E150" s="66">
        <v>700</v>
      </c>
      <c r="F150" s="34">
        <v>274.53</v>
      </c>
      <c r="G150" s="66">
        <v>700</v>
      </c>
      <c r="H150" s="66">
        <f t="shared" si="5"/>
        <v>39.21857142857142</v>
      </c>
    </row>
    <row r="151" spans="1:8" ht="12.75">
      <c r="A151" s="32">
        <v>642</v>
      </c>
      <c r="B151" s="73" t="s">
        <v>1420</v>
      </c>
      <c r="C151" s="32" t="s">
        <v>1540</v>
      </c>
      <c r="D151" s="33" t="s">
        <v>1421</v>
      </c>
      <c r="E151" s="66">
        <v>90</v>
      </c>
      <c r="F151" s="34">
        <v>116.67</v>
      </c>
      <c r="G151" s="66">
        <v>90</v>
      </c>
      <c r="H151" s="66">
        <f t="shared" si="5"/>
        <v>129.63333333333333</v>
      </c>
    </row>
    <row r="152" spans="1:8" ht="12.75">
      <c r="A152" s="47" t="s">
        <v>1704</v>
      </c>
      <c r="B152" s="47" t="s">
        <v>1705</v>
      </c>
      <c r="C152" s="25" t="s">
        <v>475</v>
      </c>
      <c r="D152" s="17" t="s">
        <v>1304</v>
      </c>
      <c r="E152" s="26">
        <f>SUM(E153:E153)</f>
        <v>0</v>
      </c>
      <c r="F152" s="26">
        <f>SUM(F153:F153)</f>
        <v>2400</v>
      </c>
      <c r="G152" s="26">
        <f>SUM(G153:G153)</f>
        <v>0</v>
      </c>
      <c r="H152" s="26">
        <f t="shared" si="5"/>
        <v>0</v>
      </c>
    </row>
    <row r="153" spans="1:8" ht="12.75">
      <c r="A153" s="32">
        <v>61</v>
      </c>
      <c r="B153" s="73" t="s">
        <v>1422</v>
      </c>
      <c r="C153" s="32" t="s">
        <v>1540</v>
      </c>
      <c r="D153" s="33" t="s">
        <v>742</v>
      </c>
      <c r="E153" s="66">
        <v>0</v>
      </c>
      <c r="F153" s="66">
        <v>2400</v>
      </c>
      <c r="G153" s="66">
        <v>0</v>
      </c>
      <c r="H153" s="134">
        <f t="shared" si="5"/>
        <v>0</v>
      </c>
    </row>
    <row r="154" spans="1:8" ht="12.75">
      <c r="A154" s="47" t="s">
        <v>1712</v>
      </c>
      <c r="B154" s="47" t="s">
        <v>1713</v>
      </c>
      <c r="C154" s="25" t="s">
        <v>475</v>
      </c>
      <c r="D154" s="17" t="s">
        <v>1714</v>
      </c>
      <c r="E154" s="71">
        <f>SUM(E155:E155)</f>
        <v>0</v>
      </c>
      <c r="F154" s="71">
        <f>SUM(F155:F155)</f>
        <v>0</v>
      </c>
      <c r="G154" s="71">
        <f>SUM(G155:G155)</f>
        <v>0</v>
      </c>
      <c r="H154" s="71">
        <f t="shared" si="5"/>
        <v>0</v>
      </c>
    </row>
    <row r="155" spans="1:8" ht="12.75">
      <c r="A155" s="32"/>
      <c r="B155" s="73" t="s">
        <v>1423</v>
      </c>
      <c r="C155" s="32" t="s">
        <v>1540</v>
      </c>
      <c r="D155" s="33"/>
      <c r="E155" s="67"/>
      <c r="F155" s="67"/>
      <c r="G155" s="67"/>
      <c r="H155" s="67">
        <f t="shared" si="5"/>
        <v>0</v>
      </c>
    </row>
    <row r="156" spans="1:8" ht="12.75">
      <c r="A156" s="47" t="s">
        <v>1499</v>
      </c>
      <c r="B156" s="47" t="s">
        <v>1351</v>
      </c>
      <c r="C156" s="25" t="s">
        <v>475</v>
      </c>
      <c r="D156" s="17" t="s">
        <v>1352</v>
      </c>
      <c r="E156" s="71">
        <f>SUM(E157:E157)</f>
        <v>0</v>
      </c>
      <c r="F156" s="71">
        <f>SUM(F157:F157)</f>
        <v>0</v>
      </c>
      <c r="G156" s="71">
        <f>SUM(G157:G157)</f>
        <v>0</v>
      </c>
      <c r="H156" s="71">
        <f t="shared" si="5"/>
        <v>0</v>
      </c>
    </row>
    <row r="157" spans="1:8" ht="12.75">
      <c r="A157" s="32"/>
      <c r="B157" s="73" t="s">
        <v>1424</v>
      </c>
      <c r="C157" s="32" t="s">
        <v>1540</v>
      </c>
      <c r="D157" s="33"/>
      <c r="E157" s="34"/>
      <c r="F157" s="34"/>
      <c r="G157" s="34"/>
      <c r="H157" s="34">
        <f t="shared" si="5"/>
        <v>0</v>
      </c>
    </row>
    <row r="158" spans="1:8" ht="12.75">
      <c r="A158" s="47" t="s">
        <v>1481</v>
      </c>
      <c r="B158" s="47" t="s">
        <v>1717</v>
      </c>
      <c r="C158" s="25" t="s">
        <v>475</v>
      </c>
      <c r="D158" s="17" t="s">
        <v>1718</v>
      </c>
      <c r="E158" s="26">
        <f>SUM(E159:E159)</f>
        <v>0</v>
      </c>
      <c r="F158" s="26">
        <f>SUM(F159:F159)</f>
        <v>1400.83</v>
      </c>
      <c r="G158" s="26">
        <f>SUM(G159:G159)</f>
        <v>0</v>
      </c>
      <c r="H158" s="26">
        <f t="shared" si="5"/>
        <v>0</v>
      </c>
    </row>
    <row r="159" spans="1:8" ht="12.75">
      <c r="A159" s="68">
        <v>600</v>
      </c>
      <c r="B159" s="64" t="s">
        <v>1424</v>
      </c>
      <c r="C159" s="32" t="s">
        <v>1540</v>
      </c>
      <c r="D159" s="69" t="s">
        <v>1318</v>
      </c>
      <c r="E159" s="34">
        <v>0</v>
      </c>
      <c r="F159" s="34">
        <v>1400.83</v>
      </c>
      <c r="G159" s="34">
        <v>0</v>
      </c>
      <c r="H159" s="67">
        <f t="shared" si="5"/>
        <v>0</v>
      </c>
    </row>
    <row r="160" spans="1:8" ht="12.75">
      <c r="A160" s="24"/>
      <c r="B160" s="72"/>
      <c r="C160" s="23" t="s">
        <v>1540</v>
      </c>
      <c r="D160" s="48" t="s">
        <v>466</v>
      </c>
      <c r="E160" s="50">
        <f>SUM(E158,E156,E154,E152,E142)</f>
        <v>15390</v>
      </c>
      <c r="F160" s="262">
        <f>SUM(F158,F156,F154,F152,F142)</f>
        <v>11501.93</v>
      </c>
      <c r="G160" s="50">
        <f>SUM(G158,G156,G154,G152,G142)</f>
        <v>15390</v>
      </c>
      <c r="H160" s="50">
        <f t="shared" si="5"/>
        <v>74.73638726445743</v>
      </c>
    </row>
    <row r="161" spans="1:8" ht="12.75">
      <c r="A161" s="58"/>
      <c r="B161" s="59"/>
      <c r="C161" s="60"/>
      <c r="D161" s="61"/>
      <c r="E161" s="58"/>
      <c r="F161" s="58"/>
      <c r="G161" s="58"/>
      <c r="H161" s="58"/>
    </row>
    <row r="162" spans="1:8" ht="12.75">
      <c r="A162" s="327" t="s">
        <v>713</v>
      </c>
      <c r="B162" s="327"/>
      <c r="C162" s="327"/>
      <c r="D162" s="327"/>
      <c r="E162" s="327"/>
      <c r="F162" s="327"/>
      <c r="G162" s="327"/>
      <c r="H162" s="328"/>
    </row>
    <row r="163" spans="1:8" ht="12.75">
      <c r="A163" s="329" t="s">
        <v>8</v>
      </c>
      <c r="B163" s="330"/>
      <c r="C163" s="330"/>
      <c r="D163" s="330"/>
      <c r="E163" s="330"/>
      <c r="F163" s="330"/>
      <c r="G163" s="330"/>
      <c r="H163" s="330"/>
    </row>
    <row r="164" spans="1:8" ht="12.75">
      <c r="A164" s="330"/>
      <c r="B164" s="330"/>
      <c r="C164" s="330"/>
      <c r="D164" s="330"/>
      <c r="E164" s="330"/>
      <c r="F164" s="330"/>
      <c r="G164" s="330"/>
      <c r="H164" s="330"/>
    </row>
    <row r="165" spans="1:8" ht="12.75">
      <c r="A165" s="58"/>
      <c r="B165" s="59"/>
      <c r="C165" s="60"/>
      <c r="D165" s="61"/>
      <c r="E165" s="58"/>
      <c r="F165" s="58"/>
      <c r="G165" s="58"/>
      <c r="H165" s="58"/>
    </row>
    <row r="166" spans="1:8" ht="16.5">
      <c r="A166" s="27"/>
      <c r="B166" s="132" t="s">
        <v>378</v>
      </c>
      <c r="C166" s="27" t="s">
        <v>477</v>
      </c>
      <c r="D166" s="19" t="s">
        <v>702</v>
      </c>
      <c r="E166" s="40" t="s">
        <v>464</v>
      </c>
      <c r="F166" s="40" t="s">
        <v>1295</v>
      </c>
      <c r="G166" s="40" t="s">
        <v>1299</v>
      </c>
      <c r="H166" s="18" t="s">
        <v>465</v>
      </c>
    </row>
    <row r="167" spans="1:8" ht="12.75">
      <c r="A167" s="78" t="s">
        <v>470</v>
      </c>
      <c r="B167" s="141" t="s">
        <v>471</v>
      </c>
      <c r="C167" s="78"/>
      <c r="D167" s="79" t="s">
        <v>462</v>
      </c>
      <c r="E167" s="80"/>
      <c r="F167" s="80"/>
      <c r="G167" s="80"/>
      <c r="H167" s="80"/>
    </row>
    <row r="168" spans="1:8" ht="12.75">
      <c r="A168" s="47" t="s">
        <v>473</v>
      </c>
      <c r="B168" s="47" t="s">
        <v>474</v>
      </c>
      <c r="C168" s="25" t="s">
        <v>475</v>
      </c>
      <c r="D168" s="38" t="s">
        <v>476</v>
      </c>
      <c r="E168" s="133">
        <f>SUM(E169:E177)</f>
        <v>51765</v>
      </c>
      <c r="F168" s="133">
        <f>SUM(F169:F177)</f>
        <v>30281.850000000006</v>
      </c>
      <c r="G168" s="133">
        <f>SUM(G169:G177)</f>
        <v>51765</v>
      </c>
      <c r="H168" s="133">
        <f aca="true" t="shared" si="6" ref="H168:H186">IF(E168=0,,F168/E168*100)</f>
        <v>58.4986960301362</v>
      </c>
    </row>
    <row r="169" spans="1:8" ht="12.75">
      <c r="A169" s="68">
        <v>61</v>
      </c>
      <c r="B169" s="73" t="s">
        <v>1425</v>
      </c>
      <c r="C169" s="32" t="s">
        <v>1540</v>
      </c>
      <c r="D169" s="69" t="s">
        <v>742</v>
      </c>
      <c r="E169" s="34">
        <v>28000</v>
      </c>
      <c r="F169" s="34">
        <v>12504.9</v>
      </c>
      <c r="G169" s="34">
        <v>28000</v>
      </c>
      <c r="H169" s="34">
        <f t="shared" si="6"/>
        <v>44.660357142857144</v>
      </c>
    </row>
    <row r="170" spans="1:8" ht="12.75">
      <c r="A170" s="68">
        <v>62</v>
      </c>
      <c r="B170" s="73" t="s">
        <v>1426</v>
      </c>
      <c r="C170" s="32" t="s">
        <v>1540</v>
      </c>
      <c r="D170" s="69" t="s">
        <v>1310</v>
      </c>
      <c r="E170" s="34">
        <v>9800</v>
      </c>
      <c r="F170" s="34">
        <v>4150.18</v>
      </c>
      <c r="G170" s="34">
        <v>9800</v>
      </c>
      <c r="H170" s="34">
        <f t="shared" si="6"/>
        <v>42.348775510204085</v>
      </c>
    </row>
    <row r="171" spans="1:8" ht="12.75">
      <c r="A171" s="68">
        <v>631</v>
      </c>
      <c r="B171" s="73" t="s">
        <v>1427</v>
      </c>
      <c r="C171" s="32" t="s">
        <v>1540</v>
      </c>
      <c r="D171" s="69" t="s">
        <v>716</v>
      </c>
      <c r="E171" s="66">
        <v>200</v>
      </c>
      <c r="F171" s="34">
        <v>0</v>
      </c>
      <c r="G171" s="66">
        <v>200</v>
      </c>
      <c r="H171" s="66">
        <f t="shared" si="6"/>
        <v>0</v>
      </c>
    </row>
    <row r="172" spans="1:8" ht="12.75">
      <c r="A172" s="32">
        <v>632</v>
      </c>
      <c r="B172" s="73" t="s">
        <v>1428</v>
      </c>
      <c r="C172" s="32" t="s">
        <v>1540</v>
      </c>
      <c r="D172" s="33" t="s">
        <v>1553</v>
      </c>
      <c r="E172" s="66">
        <v>8465</v>
      </c>
      <c r="F172" s="34">
        <v>12086.12</v>
      </c>
      <c r="G172" s="66">
        <v>8465</v>
      </c>
      <c r="H172" s="66">
        <f t="shared" si="6"/>
        <v>142.77755463673952</v>
      </c>
    </row>
    <row r="173" spans="1:8" ht="12.75">
      <c r="A173" s="32">
        <v>633</v>
      </c>
      <c r="B173" s="73" t="s">
        <v>1429</v>
      </c>
      <c r="C173" s="32" t="s">
        <v>1540</v>
      </c>
      <c r="D173" s="33" t="s">
        <v>1349</v>
      </c>
      <c r="E173" s="66">
        <v>2100</v>
      </c>
      <c r="F173" s="34">
        <v>193.43</v>
      </c>
      <c r="G173" s="66">
        <v>2100</v>
      </c>
      <c r="H173" s="66">
        <f t="shared" si="6"/>
        <v>9.210952380952381</v>
      </c>
    </row>
    <row r="174" spans="1:8" ht="12.75">
      <c r="A174" s="32">
        <v>634</v>
      </c>
      <c r="B174" s="73" t="s">
        <v>1430</v>
      </c>
      <c r="C174" s="32" t="s">
        <v>1540</v>
      </c>
      <c r="D174" s="33" t="s">
        <v>1350</v>
      </c>
      <c r="E174" s="66">
        <v>0</v>
      </c>
      <c r="F174" s="34">
        <v>0</v>
      </c>
      <c r="G174" s="66">
        <v>0</v>
      </c>
      <c r="H174" s="66">
        <f t="shared" si="6"/>
        <v>0</v>
      </c>
    </row>
    <row r="175" spans="1:8" ht="12.75">
      <c r="A175" s="32">
        <v>635</v>
      </c>
      <c r="B175" s="73" t="s">
        <v>1431</v>
      </c>
      <c r="C175" s="32" t="s">
        <v>1540</v>
      </c>
      <c r="D175" s="33" t="s">
        <v>552</v>
      </c>
      <c r="E175" s="66">
        <v>500</v>
      </c>
      <c r="F175" s="34">
        <v>431.64</v>
      </c>
      <c r="G175" s="66">
        <v>500</v>
      </c>
      <c r="H175" s="66">
        <f t="shared" si="6"/>
        <v>86.32799999999999</v>
      </c>
    </row>
    <row r="176" spans="1:8" ht="12.75">
      <c r="A176" s="32">
        <v>637</v>
      </c>
      <c r="B176" s="73" t="s">
        <v>1432</v>
      </c>
      <c r="C176" s="32" t="s">
        <v>1540</v>
      </c>
      <c r="D176" s="33" t="s">
        <v>1301</v>
      </c>
      <c r="E176" s="66">
        <v>2600</v>
      </c>
      <c r="F176" s="34">
        <v>915.58</v>
      </c>
      <c r="G176" s="66">
        <v>2600</v>
      </c>
      <c r="H176" s="66">
        <f t="shared" si="6"/>
        <v>35.214615384615385</v>
      </c>
    </row>
    <row r="177" spans="1:8" ht="12.75" customHeight="1">
      <c r="A177" s="65">
        <v>642</v>
      </c>
      <c r="B177" s="64" t="s">
        <v>1433</v>
      </c>
      <c r="C177" s="65" t="s">
        <v>1540</v>
      </c>
      <c r="D177" s="70" t="s">
        <v>629</v>
      </c>
      <c r="E177" s="66">
        <v>100</v>
      </c>
      <c r="F177" s="34">
        <v>0</v>
      </c>
      <c r="G177" s="66">
        <v>100</v>
      </c>
      <c r="H177" s="66">
        <f t="shared" si="6"/>
        <v>0</v>
      </c>
    </row>
    <row r="178" spans="1:8" ht="12.75">
      <c r="A178" s="47" t="s">
        <v>1704</v>
      </c>
      <c r="B178" s="47" t="s">
        <v>1705</v>
      </c>
      <c r="C178" s="25" t="s">
        <v>475</v>
      </c>
      <c r="D178" s="17" t="s">
        <v>1304</v>
      </c>
      <c r="E178" s="26">
        <f>SUM(E179:E179)</f>
        <v>0</v>
      </c>
      <c r="F178" s="26">
        <f>SUM(F179:F179)</f>
        <v>594</v>
      </c>
      <c r="G178" s="26">
        <f>SUM(G179:G179)</f>
        <v>0</v>
      </c>
      <c r="H178" s="26">
        <f t="shared" si="6"/>
        <v>0</v>
      </c>
    </row>
    <row r="179" spans="1:8" ht="12.75">
      <c r="A179" s="32">
        <v>610.62</v>
      </c>
      <c r="B179" s="73" t="s">
        <v>745</v>
      </c>
      <c r="C179" s="32" t="s">
        <v>1540</v>
      </c>
      <c r="D179" s="70" t="s">
        <v>1192</v>
      </c>
      <c r="E179" s="66">
        <v>0</v>
      </c>
      <c r="F179" s="66">
        <v>594</v>
      </c>
      <c r="G179" s="66">
        <v>0</v>
      </c>
      <c r="H179" s="134">
        <f t="shared" si="6"/>
        <v>0</v>
      </c>
    </row>
    <row r="180" spans="1:8" ht="12.75">
      <c r="A180" s="47" t="s">
        <v>1712</v>
      </c>
      <c r="B180" s="47" t="s">
        <v>1713</v>
      </c>
      <c r="C180" s="25" t="s">
        <v>475</v>
      </c>
      <c r="D180" s="17" t="s">
        <v>1714</v>
      </c>
      <c r="E180" s="71">
        <f>SUM(E181:E181)</f>
        <v>0</v>
      </c>
      <c r="F180" s="71">
        <f>SUM(F181:F181)</f>
        <v>0</v>
      </c>
      <c r="G180" s="71">
        <f>SUM(G181:G181)</f>
        <v>0</v>
      </c>
      <c r="H180" s="71">
        <f t="shared" si="6"/>
        <v>0</v>
      </c>
    </row>
    <row r="181" spans="1:8" ht="12.75">
      <c r="A181" s="32"/>
      <c r="B181" s="73" t="s">
        <v>746</v>
      </c>
      <c r="C181" s="32" t="s">
        <v>1540</v>
      </c>
      <c r="D181" s="33"/>
      <c r="E181" s="67"/>
      <c r="F181" s="67"/>
      <c r="G181" s="67"/>
      <c r="H181" s="67">
        <f t="shared" si="6"/>
        <v>0</v>
      </c>
    </row>
    <row r="182" spans="1:8" ht="12.75">
      <c r="A182" s="47" t="s">
        <v>1499</v>
      </c>
      <c r="B182" s="47" t="s">
        <v>1351</v>
      </c>
      <c r="C182" s="25" t="s">
        <v>475</v>
      </c>
      <c r="D182" s="17" t="s">
        <v>1352</v>
      </c>
      <c r="E182" s="71">
        <f>SUM(E183:E183)</f>
        <v>0</v>
      </c>
      <c r="F182" s="71">
        <f>SUM(F183:F183)</f>
        <v>0</v>
      </c>
      <c r="G182" s="71">
        <f>SUM(G183:G183)</f>
        <v>0</v>
      </c>
      <c r="H182" s="71">
        <f t="shared" si="6"/>
        <v>0</v>
      </c>
    </row>
    <row r="183" spans="1:8" ht="12.75">
      <c r="A183" s="32"/>
      <c r="B183" s="73" t="s">
        <v>747</v>
      </c>
      <c r="C183" s="32" t="s">
        <v>1540</v>
      </c>
      <c r="D183" s="33"/>
      <c r="E183" s="34"/>
      <c r="F183" s="34"/>
      <c r="G183" s="34"/>
      <c r="H183" s="34">
        <f t="shared" si="6"/>
        <v>0</v>
      </c>
    </row>
    <row r="184" spans="1:8" ht="12.75">
      <c r="A184" s="47" t="s">
        <v>1481</v>
      </c>
      <c r="B184" s="47" t="s">
        <v>1717</v>
      </c>
      <c r="C184" s="25" t="s">
        <v>475</v>
      </c>
      <c r="D184" s="17" t="s">
        <v>1718</v>
      </c>
      <c r="E184" s="26">
        <f>SUM(E185:E185)</f>
        <v>0</v>
      </c>
      <c r="F184" s="26">
        <f>SUM(F185:F185)</f>
        <v>2298.92</v>
      </c>
      <c r="G184" s="26">
        <f>SUM(G185:G185)</f>
        <v>0</v>
      </c>
      <c r="H184" s="26">
        <f t="shared" si="6"/>
        <v>0</v>
      </c>
    </row>
    <row r="185" spans="1:8" ht="12.75">
      <c r="A185" s="32">
        <v>632</v>
      </c>
      <c r="B185" s="64" t="s">
        <v>747</v>
      </c>
      <c r="C185" s="32" t="s">
        <v>1540</v>
      </c>
      <c r="D185" s="33" t="s">
        <v>1553</v>
      </c>
      <c r="E185" s="34">
        <v>0</v>
      </c>
      <c r="F185" s="34">
        <v>2298.92</v>
      </c>
      <c r="G185" s="34">
        <v>0</v>
      </c>
      <c r="H185" s="67">
        <f t="shared" si="6"/>
        <v>0</v>
      </c>
    </row>
    <row r="186" spans="1:8" ht="12.75">
      <c r="A186" s="24"/>
      <c r="B186" s="72"/>
      <c r="C186" s="23" t="s">
        <v>1540</v>
      </c>
      <c r="D186" s="48" t="s">
        <v>466</v>
      </c>
      <c r="E186" s="50">
        <f>SUM(E184,E182,E180,E178,E168)</f>
        <v>51765</v>
      </c>
      <c r="F186" s="50">
        <f>SUM(F184,F182,F180,F178,F168)</f>
        <v>33174.770000000004</v>
      </c>
      <c r="G186" s="50">
        <f>SUM(G184,G182,G180,G178,G168)</f>
        <v>51765</v>
      </c>
      <c r="H186" s="50">
        <f t="shared" si="6"/>
        <v>64.08725973147881</v>
      </c>
    </row>
    <row r="187" spans="1:8" ht="12.75">
      <c r="A187" s="58"/>
      <c r="B187" s="59"/>
      <c r="C187" s="60"/>
      <c r="D187" s="61"/>
      <c r="E187" s="58"/>
      <c r="F187" s="58"/>
      <c r="G187" s="58"/>
      <c r="H187" s="58"/>
    </row>
    <row r="188" spans="1:8" ht="12.75">
      <c r="A188" s="327" t="s">
        <v>713</v>
      </c>
      <c r="B188" s="327"/>
      <c r="C188" s="327"/>
      <c r="D188" s="327"/>
      <c r="E188" s="327"/>
      <c r="F188" s="327"/>
      <c r="G188" s="327"/>
      <c r="H188" s="328"/>
    </row>
    <row r="189" spans="1:8" ht="27" customHeight="1">
      <c r="A189" s="329" t="s">
        <v>9</v>
      </c>
      <c r="B189" s="330"/>
      <c r="C189" s="330"/>
      <c r="D189" s="330"/>
      <c r="E189" s="330"/>
      <c r="F189" s="330"/>
      <c r="G189" s="330"/>
      <c r="H189" s="330"/>
    </row>
    <row r="190" spans="1:8" ht="24" customHeight="1">
      <c r="A190" s="330"/>
      <c r="B190" s="330"/>
      <c r="C190" s="330"/>
      <c r="D190" s="330"/>
      <c r="E190" s="330"/>
      <c r="F190" s="330"/>
      <c r="G190" s="330"/>
      <c r="H190" s="330"/>
    </row>
    <row r="191" spans="1:8" ht="12.75">
      <c r="A191" s="58"/>
      <c r="B191" s="59"/>
      <c r="C191" s="60"/>
      <c r="D191" s="61"/>
      <c r="E191" s="58"/>
      <c r="F191" s="58"/>
      <c r="G191" s="58"/>
      <c r="H191" s="58"/>
    </row>
    <row r="192" spans="1:8" ht="16.5">
      <c r="A192" s="27"/>
      <c r="B192" s="132" t="s">
        <v>379</v>
      </c>
      <c r="C192" s="27" t="s">
        <v>477</v>
      </c>
      <c r="D192" s="19" t="s">
        <v>704</v>
      </c>
      <c r="E192" s="40" t="s">
        <v>464</v>
      </c>
      <c r="F192" s="40" t="s">
        <v>1295</v>
      </c>
      <c r="G192" s="40" t="s">
        <v>1299</v>
      </c>
      <c r="H192" s="18" t="s">
        <v>465</v>
      </c>
    </row>
    <row r="193" spans="1:8" ht="12.75">
      <c r="A193" s="78" t="s">
        <v>470</v>
      </c>
      <c r="B193" s="141" t="s">
        <v>471</v>
      </c>
      <c r="C193" s="78"/>
      <c r="D193" s="79" t="s">
        <v>462</v>
      </c>
      <c r="E193" s="80"/>
      <c r="F193" s="80"/>
      <c r="G193" s="80"/>
      <c r="H193" s="80"/>
    </row>
    <row r="194" spans="1:8" ht="12.75">
      <c r="A194" s="47" t="s">
        <v>473</v>
      </c>
      <c r="B194" s="47" t="s">
        <v>474</v>
      </c>
      <c r="C194" s="25" t="s">
        <v>475</v>
      </c>
      <c r="D194" s="38" t="s">
        <v>476</v>
      </c>
      <c r="E194" s="133">
        <f>SUM(E195:E206)</f>
        <v>1333</v>
      </c>
      <c r="F194" s="133">
        <f>SUM(F195:F206)</f>
        <v>733</v>
      </c>
      <c r="G194" s="133">
        <f>SUM(G195:G206)</f>
        <v>1333</v>
      </c>
      <c r="H194" s="133">
        <f aca="true" t="shared" si="7" ref="H194:H227">IF(E194=0,,F194/E194*100)</f>
        <v>54.988747186796694</v>
      </c>
    </row>
    <row r="195" spans="1:8" ht="12.75" customHeight="1">
      <c r="A195" s="32">
        <v>642</v>
      </c>
      <c r="B195" s="73" t="s">
        <v>748</v>
      </c>
      <c r="C195" s="32" t="s">
        <v>1540</v>
      </c>
      <c r="D195" s="33" t="s">
        <v>1393</v>
      </c>
      <c r="E195" s="34">
        <v>0</v>
      </c>
      <c r="F195" s="34">
        <v>0</v>
      </c>
      <c r="G195" s="34">
        <v>0</v>
      </c>
      <c r="H195" s="34">
        <f t="shared" si="7"/>
        <v>0</v>
      </c>
    </row>
    <row r="196" spans="1:8" ht="12.75">
      <c r="A196" s="32">
        <v>642</v>
      </c>
      <c r="B196" s="73" t="s">
        <v>749</v>
      </c>
      <c r="C196" s="32" t="s">
        <v>1540</v>
      </c>
      <c r="D196" s="33" t="s">
        <v>1395</v>
      </c>
      <c r="E196" s="34">
        <v>0</v>
      </c>
      <c r="F196" s="34">
        <v>0</v>
      </c>
      <c r="G196" s="34">
        <v>0</v>
      </c>
      <c r="H196" s="34">
        <f t="shared" si="7"/>
        <v>0</v>
      </c>
    </row>
    <row r="197" spans="1:8" ht="12.75">
      <c r="A197" s="32">
        <v>631</v>
      </c>
      <c r="B197" s="73" t="s">
        <v>750</v>
      </c>
      <c r="C197" s="32" t="s">
        <v>1540</v>
      </c>
      <c r="D197" s="69" t="s">
        <v>716</v>
      </c>
      <c r="E197" s="34">
        <v>0</v>
      </c>
      <c r="F197" s="34">
        <v>0</v>
      </c>
      <c r="G197" s="34">
        <v>0</v>
      </c>
      <c r="H197" s="66">
        <f t="shared" si="7"/>
        <v>0</v>
      </c>
    </row>
    <row r="198" spans="1:8" ht="12.75">
      <c r="A198" s="32">
        <v>632</v>
      </c>
      <c r="B198" s="73" t="s">
        <v>751</v>
      </c>
      <c r="C198" s="32" t="s">
        <v>1540</v>
      </c>
      <c r="D198" s="33" t="s">
        <v>1553</v>
      </c>
      <c r="E198" s="34">
        <v>0</v>
      </c>
      <c r="F198" s="34">
        <v>0</v>
      </c>
      <c r="G198" s="34">
        <v>0</v>
      </c>
      <c r="H198" s="66">
        <f t="shared" si="7"/>
        <v>0</v>
      </c>
    </row>
    <row r="199" spans="1:8" ht="12.75">
      <c r="A199" s="32">
        <v>633</v>
      </c>
      <c r="B199" s="73" t="s">
        <v>752</v>
      </c>
      <c r="C199" s="32" t="s">
        <v>1540</v>
      </c>
      <c r="D199" s="33" t="s">
        <v>1349</v>
      </c>
      <c r="E199" s="34">
        <v>0</v>
      </c>
      <c r="F199" s="34">
        <v>0</v>
      </c>
      <c r="G199" s="34">
        <v>0</v>
      </c>
      <c r="H199" s="66">
        <f t="shared" si="7"/>
        <v>0</v>
      </c>
    </row>
    <row r="200" spans="1:8" ht="12.75">
      <c r="A200" s="65">
        <v>634</v>
      </c>
      <c r="B200" s="64" t="s">
        <v>753</v>
      </c>
      <c r="C200" s="65" t="s">
        <v>1540</v>
      </c>
      <c r="D200" s="70" t="s">
        <v>1350</v>
      </c>
      <c r="E200" s="134">
        <v>333</v>
      </c>
      <c r="F200" s="66">
        <v>333</v>
      </c>
      <c r="G200" s="134">
        <v>333</v>
      </c>
      <c r="H200" s="66">
        <f t="shared" si="7"/>
        <v>100</v>
      </c>
    </row>
    <row r="201" spans="1:8" ht="12.75">
      <c r="A201" s="65">
        <v>635</v>
      </c>
      <c r="B201" s="64" t="s">
        <v>754</v>
      </c>
      <c r="C201" s="65" t="s">
        <v>1540</v>
      </c>
      <c r="D201" s="70" t="s">
        <v>552</v>
      </c>
      <c r="E201" s="34">
        <v>0</v>
      </c>
      <c r="F201" s="34">
        <v>0</v>
      </c>
      <c r="G201" s="34">
        <v>0</v>
      </c>
      <c r="H201" s="66">
        <f t="shared" si="7"/>
        <v>0</v>
      </c>
    </row>
    <row r="202" spans="1:8" ht="12.75">
      <c r="A202" s="65">
        <v>637</v>
      </c>
      <c r="B202" s="64" t="s">
        <v>756</v>
      </c>
      <c r="C202" s="65" t="s">
        <v>1540</v>
      </c>
      <c r="D202" s="70" t="s">
        <v>1301</v>
      </c>
      <c r="E202" s="34">
        <v>0</v>
      </c>
      <c r="F202" s="34">
        <v>0</v>
      </c>
      <c r="G202" s="34">
        <v>0</v>
      </c>
      <c r="H202" s="66">
        <f t="shared" si="7"/>
        <v>0</v>
      </c>
    </row>
    <row r="203" spans="1:8" ht="12.75">
      <c r="A203" s="256">
        <v>637005</v>
      </c>
      <c r="B203" s="64" t="s">
        <v>724</v>
      </c>
      <c r="C203" s="65" t="s">
        <v>1540</v>
      </c>
      <c r="D203" s="257" t="s">
        <v>1749</v>
      </c>
      <c r="E203" s="34">
        <v>0</v>
      </c>
      <c r="F203" s="34">
        <v>0</v>
      </c>
      <c r="G203" s="34">
        <v>0</v>
      </c>
      <c r="H203" s="66">
        <f t="shared" si="7"/>
        <v>0</v>
      </c>
    </row>
    <row r="204" spans="1:8" ht="12.75">
      <c r="A204" s="74">
        <v>637005</v>
      </c>
      <c r="B204" s="64" t="s">
        <v>1751</v>
      </c>
      <c r="C204" s="65" t="s">
        <v>1540</v>
      </c>
      <c r="D204" s="258" t="s">
        <v>1750</v>
      </c>
      <c r="E204" s="66">
        <v>1000</v>
      </c>
      <c r="F204" s="66">
        <v>400</v>
      </c>
      <c r="G204" s="34">
        <v>1000</v>
      </c>
      <c r="H204" s="66">
        <f t="shared" si="7"/>
        <v>40</v>
      </c>
    </row>
    <row r="205" spans="1:8" ht="12.75">
      <c r="A205" s="256">
        <v>651002</v>
      </c>
      <c r="B205" s="64" t="s">
        <v>1752</v>
      </c>
      <c r="C205" s="65" t="s">
        <v>1540</v>
      </c>
      <c r="D205" s="257" t="s">
        <v>755</v>
      </c>
      <c r="E205" s="34">
        <v>0</v>
      </c>
      <c r="F205" s="34">
        <v>0</v>
      </c>
      <c r="G205" s="34">
        <v>0</v>
      </c>
      <c r="H205" s="66">
        <f t="shared" si="7"/>
        <v>0</v>
      </c>
    </row>
    <row r="206" spans="1:16" s="1" customFormat="1" ht="15" customHeight="1">
      <c r="A206" s="65">
        <v>717</v>
      </c>
      <c r="B206" s="64" t="s">
        <v>1753</v>
      </c>
      <c r="C206" s="65" t="s">
        <v>1540</v>
      </c>
      <c r="D206" s="70" t="s">
        <v>1754</v>
      </c>
      <c r="E206" s="34">
        <v>0</v>
      </c>
      <c r="F206" s="34">
        <v>0</v>
      </c>
      <c r="G206" s="34">
        <v>0</v>
      </c>
      <c r="H206" s="66">
        <f t="shared" si="7"/>
        <v>0</v>
      </c>
      <c r="J206" s="253"/>
      <c r="K206" s="253"/>
      <c r="L206" s="253"/>
      <c r="M206" s="253"/>
      <c r="N206" s="253"/>
      <c r="O206" s="253"/>
      <c r="P206" s="253"/>
    </row>
    <row r="207" spans="1:8" ht="12.75">
      <c r="A207" s="47" t="s">
        <v>1704</v>
      </c>
      <c r="B207" s="47" t="s">
        <v>1705</v>
      </c>
      <c r="C207" s="25" t="s">
        <v>475</v>
      </c>
      <c r="D207" s="17" t="s">
        <v>1304</v>
      </c>
      <c r="E207" s="26">
        <f>SUM(E208:E218)</f>
        <v>478130</v>
      </c>
      <c r="F207" s="26">
        <f>SUM(F208:F218)</f>
        <v>208579.06999999998</v>
      </c>
      <c r="G207" s="26">
        <f>SUM(G208:G218)</f>
        <v>478782</v>
      </c>
      <c r="H207" s="26">
        <f t="shared" si="7"/>
        <v>43.62392445569196</v>
      </c>
    </row>
    <row r="208" spans="1:8" ht="12.75">
      <c r="A208" s="68">
        <v>61</v>
      </c>
      <c r="B208" s="73" t="s">
        <v>757</v>
      </c>
      <c r="C208" s="32" t="s">
        <v>1540</v>
      </c>
      <c r="D208" s="69" t="s">
        <v>742</v>
      </c>
      <c r="E208" s="66">
        <v>310033</v>
      </c>
      <c r="F208" s="66">
        <v>130026.78</v>
      </c>
      <c r="G208" s="66">
        <v>310685</v>
      </c>
      <c r="H208" s="66">
        <f t="shared" si="7"/>
        <v>41.93965803640258</v>
      </c>
    </row>
    <row r="209" spans="1:8" ht="12.75">
      <c r="A209" s="68">
        <v>62</v>
      </c>
      <c r="B209" s="73" t="s">
        <v>758</v>
      </c>
      <c r="C209" s="32" t="s">
        <v>1540</v>
      </c>
      <c r="D209" s="69" t="s">
        <v>1310</v>
      </c>
      <c r="E209" s="66">
        <v>107587</v>
      </c>
      <c r="F209" s="66">
        <v>45906.15</v>
      </c>
      <c r="G209" s="66">
        <v>107587</v>
      </c>
      <c r="H209" s="66">
        <f t="shared" si="7"/>
        <v>42.66886333850744</v>
      </c>
    </row>
    <row r="210" spans="1:8" ht="12.75">
      <c r="A210" s="68">
        <v>631</v>
      </c>
      <c r="B210" s="73" t="s">
        <v>759</v>
      </c>
      <c r="C210" s="32" t="s">
        <v>1540</v>
      </c>
      <c r="D210" s="69" t="s">
        <v>716</v>
      </c>
      <c r="E210" s="66">
        <v>170</v>
      </c>
      <c r="F210" s="66">
        <v>67.8</v>
      </c>
      <c r="G210" s="66">
        <v>170</v>
      </c>
      <c r="H210" s="66">
        <f t="shared" si="7"/>
        <v>39.88235294117647</v>
      </c>
    </row>
    <row r="211" spans="1:8" ht="12.75">
      <c r="A211" s="32">
        <v>632</v>
      </c>
      <c r="B211" s="73" t="s">
        <v>760</v>
      </c>
      <c r="C211" s="32" t="s">
        <v>1540</v>
      </c>
      <c r="D211" s="33" t="s">
        <v>1553</v>
      </c>
      <c r="E211" s="280">
        <v>31260</v>
      </c>
      <c r="F211" s="66">
        <v>16207.02</v>
      </c>
      <c r="G211" s="66">
        <v>31260</v>
      </c>
      <c r="H211" s="66">
        <f t="shared" si="7"/>
        <v>51.84587332053743</v>
      </c>
    </row>
    <row r="212" spans="1:8" ht="12.75">
      <c r="A212" s="32">
        <v>633</v>
      </c>
      <c r="B212" s="73" t="s">
        <v>761</v>
      </c>
      <c r="C212" s="32" t="s">
        <v>1540</v>
      </c>
      <c r="D212" s="33" t="s">
        <v>1349</v>
      </c>
      <c r="E212" s="66">
        <v>9640</v>
      </c>
      <c r="F212" s="66">
        <v>3036.7</v>
      </c>
      <c r="G212" s="66">
        <v>9640</v>
      </c>
      <c r="H212" s="66">
        <f t="shared" si="7"/>
        <v>31.501037344398338</v>
      </c>
    </row>
    <row r="213" spans="1:8" ht="12.75">
      <c r="A213" s="32">
        <v>634</v>
      </c>
      <c r="B213" s="73" t="s">
        <v>762</v>
      </c>
      <c r="C213" s="32" t="s">
        <v>1540</v>
      </c>
      <c r="D213" s="33" t="s">
        <v>1350</v>
      </c>
      <c r="E213" s="66">
        <v>200</v>
      </c>
      <c r="F213" s="66">
        <v>154.8</v>
      </c>
      <c r="G213" s="66">
        <v>200</v>
      </c>
      <c r="H213" s="66">
        <f t="shared" si="7"/>
        <v>77.4</v>
      </c>
    </row>
    <row r="214" spans="1:12" ht="12.75">
      <c r="A214" s="256">
        <v>636</v>
      </c>
      <c r="B214" s="64" t="s">
        <v>763</v>
      </c>
      <c r="C214" s="65" t="s">
        <v>1540</v>
      </c>
      <c r="D214" s="70" t="s">
        <v>1405</v>
      </c>
      <c r="E214" s="66">
        <v>50</v>
      </c>
      <c r="F214" s="66">
        <v>54</v>
      </c>
      <c r="G214" s="66">
        <v>50</v>
      </c>
      <c r="H214" s="66">
        <f t="shared" si="7"/>
        <v>108</v>
      </c>
      <c r="J214" s="254"/>
      <c r="K214" s="254"/>
      <c r="L214" s="254"/>
    </row>
    <row r="215" spans="1:8" ht="12.75">
      <c r="A215" s="32">
        <v>635</v>
      </c>
      <c r="B215" s="73" t="s">
        <v>764</v>
      </c>
      <c r="C215" s="32" t="s">
        <v>1540</v>
      </c>
      <c r="D215" s="33" t="s">
        <v>552</v>
      </c>
      <c r="E215" s="66">
        <v>420</v>
      </c>
      <c r="F215" s="66">
        <v>964.74</v>
      </c>
      <c r="G215" s="66">
        <v>420</v>
      </c>
      <c r="H215" s="66">
        <f t="shared" si="7"/>
        <v>229.70000000000002</v>
      </c>
    </row>
    <row r="216" spans="1:8" ht="12.75">
      <c r="A216" s="32">
        <v>637</v>
      </c>
      <c r="B216" s="73" t="s">
        <v>765</v>
      </c>
      <c r="C216" s="32" t="s">
        <v>1540</v>
      </c>
      <c r="D216" s="33" t="s">
        <v>1301</v>
      </c>
      <c r="E216" s="66">
        <v>12570</v>
      </c>
      <c r="F216" s="66">
        <v>7612.2</v>
      </c>
      <c r="G216" s="66">
        <v>12570</v>
      </c>
      <c r="H216" s="66">
        <f t="shared" si="7"/>
        <v>60.55847255369928</v>
      </c>
    </row>
    <row r="217" spans="1:8" ht="12.75">
      <c r="A217" s="32">
        <v>642</v>
      </c>
      <c r="B217" s="73" t="s">
        <v>766</v>
      </c>
      <c r="C217" s="32" t="s">
        <v>1540</v>
      </c>
      <c r="D217" s="70" t="s">
        <v>1545</v>
      </c>
      <c r="E217" s="66">
        <v>6200</v>
      </c>
      <c r="F217" s="66">
        <v>4548.88</v>
      </c>
      <c r="G217" s="66">
        <v>6200</v>
      </c>
      <c r="H217" s="66">
        <f t="shared" si="7"/>
        <v>73.36903225806452</v>
      </c>
    </row>
    <row r="218" spans="1:8" ht="12.75" customHeight="1">
      <c r="A218" s="32"/>
      <c r="B218" s="73" t="s">
        <v>767</v>
      </c>
      <c r="C218" s="32" t="s">
        <v>1696</v>
      </c>
      <c r="D218" s="33"/>
      <c r="E218" s="66"/>
      <c r="F218" s="66"/>
      <c r="G218" s="66"/>
      <c r="H218" s="66">
        <f t="shared" si="7"/>
        <v>0</v>
      </c>
    </row>
    <row r="219" spans="1:8" ht="18.75" customHeight="1">
      <c r="A219" s="47" t="s">
        <v>1546</v>
      </c>
      <c r="B219" s="47" t="s">
        <v>1713</v>
      </c>
      <c r="C219" s="25" t="s">
        <v>475</v>
      </c>
      <c r="D219" s="17" t="s">
        <v>1714</v>
      </c>
      <c r="E219" s="71">
        <f>SUM(E220:E220)</f>
        <v>0</v>
      </c>
      <c r="F219" s="71">
        <f>SUM(F220:F220)</f>
        <v>0</v>
      </c>
      <c r="G219" s="71">
        <f>SUM(G220:G220)</f>
        <v>0</v>
      </c>
      <c r="H219" s="239">
        <f t="shared" si="7"/>
        <v>0</v>
      </c>
    </row>
    <row r="220" spans="1:16" s="1" customFormat="1" ht="12.75">
      <c r="A220" s="32"/>
      <c r="B220" s="73" t="s">
        <v>768</v>
      </c>
      <c r="C220" s="32" t="s">
        <v>1540</v>
      </c>
      <c r="D220" s="70"/>
      <c r="E220" s="134"/>
      <c r="F220" s="134"/>
      <c r="G220" s="66"/>
      <c r="H220" s="34">
        <f t="shared" si="7"/>
        <v>0</v>
      </c>
      <c r="J220" s="253"/>
      <c r="K220" s="253"/>
      <c r="L220" s="253"/>
      <c r="M220" s="253"/>
      <c r="N220" s="253"/>
      <c r="O220" s="253"/>
      <c r="P220" s="253"/>
    </row>
    <row r="221" spans="1:8" ht="12.75">
      <c r="A221" s="47" t="s">
        <v>1499</v>
      </c>
      <c r="B221" s="47" t="s">
        <v>1351</v>
      </c>
      <c r="C221" s="25" t="s">
        <v>475</v>
      </c>
      <c r="D221" s="17" t="s">
        <v>1352</v>
      </c>
      <c r="E221" s="71">
        <f>SUM(E222:E222)</f>
        <v>0</v>
      </c>
      <c r="F221" s="71">
        <f>SUM(F222:F222)</f>
        <v>0</v>
      </c>
      <c r="G221" s="71">
        <f>SUM(G222:G222)</f>
        <v>0</v>
      </c>
      <c r="H221" s="71">
        <f>IF(E221=0,,F221/E221*100)</f>
        <v>0</v>
      </c>
    </row>
    <row r="222" spans="1:8" ht="12.75">
      <c r="A222" s="32"/>
      <c r="B222" s="73" t="s">
        <v>769</v>
      </c>
      <c r="C222" s="32" t="s">
        <v>1540</v>
      </c>
      <c r="D222" s="33"/>
      <c r="E222" s="34"/>
      <c r="F222" s="34"/>
      <c r="G222" s="34"/>
      <c r="H222" s="34">
        <f t="shared" si="7"/>
        <v>0</v>
      </c>
    </row>
    <row r="223" spans="1:9" ht="12.75">
      <c r="A223" s="47" t="s">
        <v>1716</v>
      </c>
      <c r="B223" s="47" t="s">
        <v>1717</v>
      </c>
      <c r="C223" s="25" t="s">
        <v>475</v>
      </c>
      <c r="D223" s="17" t="s">
        <v>1718</v>
      </c>
      <c r="E223" s="26">
        <f>SUM(E224:E226)</f>
        <v>0</v>
      </c>
      <c r="F223" s="26">
        <f>SUM(F224:F226)</f>
        <v>2477.95</v>
      </c>
      <c r="G223" s="26">
        <f>SUM(G224:G226)</f>
        <v>0</v>
      </c>
      <c r="H223" s="26">
        <f t="shared" si="7"/>
        <v>0</v>
      </c>
      <c r="I223" s="1"/>
    </row>
    <row r="224" spans="1:9" ht="12.75">
      <c r="A224" s="32">
        <v>632</v>
      </c>
      <c r="B224" s="73" t="s">
        <v>1755</v>
      </c>
      <c r="C224" s="65" t="s">
        <v>410</v>
      </c>
      <c r="D224" s="70" t="s">
        <v>409</v>
      </c>
      <c r="E224" s="258">
        <v>0</v>
      </c>
      <c r="F224" s="66">
        <v>2477.95</v>
      </c>
      <c r="G224" s="258">
        <v>0</v>
      </c>
      <c r="H224" s="34">
        <f t="shared" si="7"/>
        <v>0</v>
      </c>
      <c r="I224" s="1"/>
    </row>
    <row r="225" spans="1:9" ht="12.75">
      <c r="A225" s="32">
        <v>633011</v>
      </c>
      <c r="B225" s="73" t="s">
        <v>1698</v>
      </c>
      <c r="C225" s="65" t="s">
        <v>1540</v>
      </c>
      <c r="D225" s="70" t="s">
        <v>1697</v>
      </c>
      <c r="E225" s="258">
        <v>0</v>
      </c>
      <c r="F225" s="258">
        <v>0</v>
      </c>
      <c r="G225" s="258">
        <v>0</v>
      </c>
      <c r="H225" s="34">
        <f t="shared" si="7"/>
        <v>0</v>
      </c>
      <c r="I225" s="1"/>
    </row>
    <row r="226" spans="1:9" ht="12.75">
      <c r="A226" s="32">
        <v>633011</v>
      </c>
      <c r="B226" s="73" t="s">
        <v>1699</v>
      </c>
      <c r="C226" s="65" t="s">
        <v>1540</v>
      </c>
      <c r="D226" s="70" t="s">
        <v>1697</v>
      </c>
      <c r="E226" s="66">
        <v>0</v>
      </c>
      <c r="F226" s="66">
        <v>0</v>
      </c>
      <c r="G226" s="66">
        <v>0</v>
      </c>
      <c r="H226" s="34">
        <f t="shared" si="7"/>
        <v>0</v>
      </c>
      <c r="I226" s="1"/>
    </row>
    <row r="227" spans="1:9" ht="12.75">
      <c r="A227" s="24"/>
      <c r="B227" s="72"/>
      <c r="C227" s="23" t="s">
        <v>1540</v>
      </c>
      <c r="D227" s="48" t="s">
        <v>466</v>
      </c>
      <c r="E227" s="50">
        <f>SUM(E223,E221,E219,E207,E194)</f>
        <v>479463</v>
      </c>
      <c r="F227" s="50">
        <f>SUM(F223,F221,F219,F207,F194)</f>
        <v>211790.02</v>
      </c>
      <c r="G227" s="50">
        <f>SUM(G223,G221,G219,G207,G194)</f>
        <v>480115</v>
      </c>
      <c r="H227" s="50">
        <f t="shared" si="7"/>
        <v>44.17233863718368</v>
      </c>
      <c r="I227" s="1"/>
    </row>
    <row r="228" spans="1:8" ht="12.75">
      <c r="A228" s="58"/>
      <c r="B228" s="59"/>
      <c r="C228" s="60"/>
      <c r="D228" s="61"/>
      <c r="E228" s="58"/>
      <c r="F228" s="58"/>
      <c r="G228" s="58"/>
      <c r="H228" s="58"/>
    </row>
    <row r="229" spans="1:8" ht="12.75">
      <c r="A229" s="327" t="s">
        <v>713</v>
      </c>
      <c r="B229" s="327"/>
      <c r="C229" s="327"/>
      <c r="D229" s="327"/>
      <c r="E229" s="327"/>
      <c r="F229" s="327"/>
      <c r="G229" s="327"/>
      <c r="H229" s="328"/>
    </row>
    <row r="230" spans="1:8" ht="36" customHeight="1">
      <c r="A230" s="329" t="s">
        <v>10</v>
      </c>
      <c r="B230" s="330"/>
      <c r="C230" s="330"/>
      <c r="D230" s="330"/>
      <c r="E230" s="330"/>
      <c r="F230" s="330"/>
      <c r="G230" s="330"/>
      <c r="H230" s="330"/>
    </row>
    <row r="231" spans="1:8" ht="12.75">
      <c r="A231" s="330"/>
      <c r="B231" s="330"/>
      <c r="C231" s="330"/>
      <c r="D231" s="330"/>
      <c r="E231" s="330"/>
      <c r="F231" s="330"/>
      <c r="G231" s="330"/>
      <c r="H231" s="330"/>
    </row>
    <row r="232" spans="1:8" ht="12.75">
      <c r="A232" s="58"/>
      <c r="B232" s="59"/>
      <c r="C232" s="60"/>
      <c r="D232" s="61"/>
      <c r="E232" s="58"/>
      <c r="F232" s="58"/>
      <c r="G232" s="58"/>
      <c r="H232" s="58"/>
    </row>
    <row r="233" spans="1:8" ht="16.5">
      <c r="A233" s="27"/>
      <c r="B233" s="132" t="s">
        <v>380</v>
      </c>
      <c r="C233" s="27" t="s">
        <v>477</v>
      </c>
      <c r="D233" s="19" t="s">
        <v>705</v>
      </c>
      <c r="E233" s="40" t="s">
        <v>464</v>
      </c>
      <c r="F233" s="40" t="s">
        <v>1295</v>
      </c>
      <c r="G233" s="40" t="s">
        <v>1299</v>
      </c>
      <c r="H233" s="18" t="s">
        <v>465</v>
      </c>
    </row>
    <row r="234" spans="1:8" ht="12.75">
      <c r="A234" s="78" t="s">
        <v>470</v>
      </c>
      <c r="B234" s="141" t="s">
        <v>471</v>
      </c>
      <c r="C234" s="78"/>
      <c r="D234" s="79" t="s">
        <v>462</v>
      </c>
      <c r="E234" s="80"/>
      <c r="F234" s="80"/>
      <c r="G234" s="80"/>
      <c r="H234" s="80"/>
    </row>
    <row r="235" spans="1:8" ht="12.75">
      <c r="A235" s="47" t="s">
        <v>473</v>
      </c>
      <c r="B235" s="47" t="s">
        <v>474</v>
      </c>
      <c r="C235" s="25" t="s">
        <v>475</v>
      </c>
      <c r="D235" s="38" t="s">
        <v>476</v>
      </c>
      <c r="E235" s="133">
        <f>SUM(E236:E244)</f>
        <v>13680</v>
      </c>
      <c r="F235" s="133">
        <f>SUM(F236:F244)</f>
        <v>5397.68</v>
      </c>
      <c r="G235" s="133">
        <f>SUM(G236:G244)</f>
        <v>13680</v>
      </c>
      <c r="H235" s="133">
        <f aca="true" t="shared" si="8" ref="H235:H253">IF(E235=0,,F235/E235*100)</f>
        <v>39.456725146198835</v>
      </c>
    </row>
    <row r="236" spans="1:12" ht="12.75">
      <c r="A236" s="68">
        <v>61</v>
      </c>
      <c r="B236" s="73" t="s">
        <v>770</v>
      </c>
      <c r="C236" s="32" t="s">
        <v>1540</v>
      </c>
      <c r="D236" s="69" t="s">
        <v>742</v>
      </c>
      <c r="E236" s="34">
        <v>8500</v>
      </c>
      <c r="F236" s="34">
        <v>3785.86</v>
      </c>
      <c r="G236" s="34">
        <v>8500</v>
      </c>
      <c r="H236" s="34">
        <f t="shared" si="8"/>
        <v>44.539529411764704</v>
      </c>
      <c r="J236" s="254"/>
      <c r="K236" s="254"/>
      <c r="L236" s="254"/>
    </row>
    <row r="237" spans="1:8" ht="12.75">
      <c r="A237" s="68">
        <v>62</v>
      </c>
      <c r="B237" s="73" t="s">
        <v>771</v>
      </c>
      <c r="C237" s="32" t="s">
        <v>1540</v>
      </c>
      <c r="D237" s="69" t="s">
        <v>1310</v>
      </c>
      <c r="E237" s="34">
        <v>3476</v>
      </c>
      <c r="F237" s="34">
        <v>1336.33</v>
      </c>
      <c r="G237" s="34">
        <v>3476</v>
      </c>
      <c r="H237" s="34">
        <f t="shared" si="8"/>
        <v>38.44447640966628</v>
      </c>
    </row>
    <row r="238" spans="1:8" ht="12.75">
      <c r="A238" s="68">
        <v>631</v>
      </c>
      <c r="B238" s="73" t="s">
        <v>772</v>
      </c>
      <c r="C238" s="32" t="s">
        <v>1540</v>
      </c>
      <c r="D238" s="69" t="s">
        <v>716</v>
      </c>
      <c r="E238" s="66">
        <v>0</v>
      </c>
      <c r="F238" s="66">
        <v>0</v>
      </c>
      <c r="G238" s="66">
        <v>0</v>
      </c>
      <c r="H238" s="66">
        <f t="shared" si="8"/>
        <v>0</v>
      </c>
    </row>
    <row r="239" spans="1:12" ht="12.75">
      <c r="A239" s="32">
        <v>632</v>
      </c>
      <c r="B239" s="73" t="s">
        <v>773</v>
      </c>
      <c r="C239" s="32" t="s">
        <v>1540</v>
      </c>
      <c r="D239" s="33" t="s">
        <v>1553</v>
      </c>
      <c r="E239" s="66">
        <v>0</v>
      </c>
      <c r="F239" s="66">
        <v>0</v>
      </c>
      <c r="G239" s="66">
        <v>0</v>
      </c>
      <c r="H239" s="66">
        <f t="shared" si="8"/>
        <v>0</v>
      </c>
      <c r="J239" s="254"/>
      <c r="K239" s="254"/>
      <c r="L239" s="254"/>
    </row>
    <row r="240" spans="1:8" ht="12.75">
      <c r="A240" s="32">
        <v>633</v>
      </c>
      <c r="B240" s="73" t="s">
        <v>774</v>
      </c>
      <c r="C240" s="32" t="s">
        <v>1540</v>
      </c>
      <c r="D240" s="33" t="s">
        <v>1349</v>
      </c>
      <c r="E240" s="66">
        <v>1279</v>
      </c>
      <c r="F240" s="34">
        <v>23.42</v>
      </c>
      <c r="G240" s="66">
        <v>1279</v>
      </c>
      <c r="H240" s="66">
        <f t="shared" si="8"/>
        <v>1.8311180609851447</v>
      </c>
    </row>
    <row r="241" spans="1:8" ht="12.75">
      <c r="A241" s="32">
        <v>634</v>
      </c>
      <c r="B241" s="73" t="s">
        <v>775</v>
      </c>
      <c r="C241" s="32" t="s">
        <v>1540</v>
      </c>
      <c r="D241" s="33" t="s">
        <v>1350</v>
      </c>
      <c r="E241" s="66">
        <v>0</v>
      </c>
      <c r="F241" s="66">
        <v>0</v>
      </c>
      <c r="G241" s="66">
        <v>0</v>
      </c>
      <c r="H241" s="66">
        <f t="shared" si="8"/>
        <v>0</v>
      </c>
    </row>
    <row r="242" spans="1:8" ht="12.75">
      <c r="A242" s="32">
        <v>635</v>
      </c>
      <c r="B242" s="73" t="s">
        <v>776</v>
      </c>
      <c r="C242" s="32" t="s">
        <v>1540</v>
      </c>
      <c r="D242" s="33" t="s">
        <v>552</v>
      </c>
      <c r="E242" s="66">
        <v>0</v>
      </c>
      <c r="F242" s="66">
        <v>0</v>
      </c>
      <c r="G242" s="66">
        <v>0</v>
      </c>
      <c r="H242" s="66">
        <f t="shared" si="8"/>
        <v>0</v>
      </c>
    </row>
    <row r="243" spans="1:8" ht="12.75">
      <c r="A243" s="32">
        <v>637</v>
      </c>
      <c r="B243" s="73" t="s">
        <v>777</v>
      </c>
      <c r="C243" s="32" t="s">
        <v>1540</v>
      </c>
      <c r="D243" s="33" t="s">
        <v>1301</v>
      </c>
      <c r="E243" s="66">
        <v>425</v>
      </c>
      <c r="F243" s="34">
        <v>252.07</v>
      </c>
      <c r="G243" s="66">
        <v>425</v>
      </c>
      <c r="H243" s="66">
        <f t="shared" si="8"/>
        <v>59.31058823529411</v>
      </c>
    </row>
    <row r="244" spans="1:8" ht="12.75">
      <c r="A244" s="65">
        <v>642</v>
      </c>
      <c r="B244" s="64" t="s">
        <v>778</v>
      </c>
      <c r="C244" s="65" t="s">
        <v>1540</v>
      </c>
      <c r="D244" s="70" t="s">
        <v>1421</v>
      </c>
      <c r="E244" s="66">
        <v>0</v>
      </c>
      <c r="F244" s="34">
        <v>0</v>
      </c>
      <c r="G244" s="66">
        <v>0</v>
      </c>
      <c r="H244" s="66">
        <f t="shared" si="8"/>
        <v>0</v>
      </c>
    </row>
    <row r="245" spans="1:8" ht="12.75">
      <c r="A245" s="47" t="s">
        <v>1704</v>
      </c>
      <c r="B245" s="47" t="s">
        <v>1705</v>
      </c>
      <c r="C245" s="25" t="s">
        <v>475</v>
      </c>
      <c r="D245" s="17" t="s">
        <v>1304</v>
      </c>
      <c r="E245" s="26">
        <f>SUM(E246:E246)</f>
        <v>0</v>
      </c>
      <c r="F245" s="26">
        <f>SUM(F246:F246)</f>
        <v>162</v>
      </c>
      <c r="G245" s="26">
        <f>SUM(G246:G246)</f>
        <v>0</v>
      </c>
      <c r="H245" s="26">
        <f t="shared" si="8"/>
        <v>0</v>
      </c>
    </row>
    <row r="246" spans="1:8" ht="12.75">
      <c r="A246" s="32">
        <v>610.62</v>
      </c>
      <c r="B246" s="73" t="s">
        <v>779</v>
      </c>
      <c r="C246" s="32" t="s">
        <v>1540</v>
      </c>
      <c r="D246" s="70" t="s">
        <v>1192</v>
      </c>
      <c r="E246" s="66">
        <v>0</v>
      </c>
      <c r="F246" s="66">
        <v>162</v>
      </c>
      <c r="G246" s="66">
        <v>0</v>
      </c>
      <c r="H246" s="134">
        <f t="shared" si="8"/>
        <v>0</v>
      </c>
    </row>
    <row r="247" spans="1:8" ht="12.75">
      <c r="A247" s="47" t="s">
        <v>1712</v>
      </c>
      <c r="B247" s="47" t="s">
        <v>1713</v>
      </c>
      <c r="C247" s="25" t="s">
        <v>475</v>
      </c>
      <c r="D247" s="17" t="s">
        <v>1714</v>
      </c>
      <c r="E247" s="71">
        <f>SUM(E248:E248)</f>
        <v>0</v>
      </c>
      <c r="F247" s="71">
        <f>SUM(F248:F248)</f>
        <v>0</v>
      </c>
      <c r="G247" s="71">
        <f>SUM(G248:G248)</f>
        <v>0</v>
      </c>
      <c r="H247" s="71">
        <f t="shared" si="8"/>
        <v>0</v>
      </c>
    </row>
    <row r="248" spans="1:8" ht="12.75">
      <c r="A248" s="32"/>
      <c r="B248" s="73" t="s">
        <v>780</v>
      </c>
      <c r="C248" s="32" t="s">
        <v>1540</v>
      </c>
      <c r="D248" s="33"/>
      <c r="E248" s="67"/>
      <c r="F248" s="67"/>
      <c r="G248" s="67"/>
      <c r="H248" s="67">
        <f t="shared" si="8"/>
        <v>0</v>
      </c>
    </row>
    <row r="249" spans="1:8" ht="12.75">
      <c r="A249" s="47" t="s">
        <v>1499</v>
      </c>
      <c r="B249" s="47" t="s">
        <v>1351</v>
      </c>
      <c r="C249" s="25" t="s">
        <v>475</v>
      </c>
      <c r="D249" s="17" t="s">
        <v>1352</v>
      </c>
      <c r="E249" s="71">
        <f>SUM(E250:E250)</f>
        <v>0</v>
      </c>
      <c r="F249" s="71">
        <f>SUM(F250:F250)</f>
        <v>0</v>
      </c>
      <c r="G249" s="71">
        <f>SUM(G250:G250)</f>
        <v>0</v>
      </c>
      <c r="H249" s="71">
        <f t="shared" si="8"/>
        <v>0</v>
      </c>
    </row>
    <row r="250" spans="1:8" ht="12.75">
      <c r="A250" s="32"/>
      <c r="B250" s="73" t="s">
        <v>781</v>
      </c>
      <c r="C250" s="32" t="s">
        <v>1540</v>
      </c>
      <c r="D250" s="33"/>
      <c r="E250" s="34"/>
      <c r="F250" s="34"/>
      <c r="G250" s="34"/>
      <c r="H250" s="34">
        <f t="shared" si="8"/>
        <v>0</v>
      </c>
    </row>
    <row r="251" spans="1:8" ht="12.75">
      <c r="A251" s="47" t="s">
        <v>1481</v>
      </c>
      <c r="B251" s="47" t="s">
        <v>1717</v>
      </c>
      <c r="C251" s="25" t="s">
        <v>475</v>
      </c>
      <c r="D251" s="17" t="s">
        <v>1718</v>
      </c>
      <c r="E251" s="26">
        <f>SUM(E252:E252)</f>
        <v>0</v>
      </c>
      <c r="F251" s="26">
        <f>SUM(F252:F252)</f>
        <v>661.9</v>
      </c>
      <c r="G251" s="26">
        <f>SUM(G252:G252)</f>
        <v>0</v>
      </c>
      <c r="H251" s="26">
        <f t="shared" si="8"/>
        <v>0</v>
      </c>
    </row>
    <row r="252" spans="1:8" ht="12.75">
      <c r="A252" s="32">
        <v>600</v>
      </c>
      <c r="B252" s="64" t="s">
        <v>781</v>
      </c>
      <c r="C252" s="32" t="s">
        <v>1540</v>
      </c>
      <c r="D252" s="33" t="s">
        <v>1318</v>
      </c>
      <c r="E252" s="34">
        <v>0</v>
      </c>
      <c r="F252" s="34">
        <v>661.9</v>
      </c>
      <c r="G252" s="34">
        <v>0</v>
      </c>
      <c r="H252" s="67">
        <f t="shared" si="8"/>
        <v>0</v>
      </c>
    </row>
    <row r="253" spans="1:8" ht="12.75">
      <c r="A253" s="24"/>
      <c r="B253" s="72"/>
      <c r="C253" s="23" t="s">
        <v>1540</v>
      </c>
      <c r="D253" s="48" t="s">
        <v>466</v>
      </c>
      <c r="E253" s="50">
        <f>SUM(E251,E249,E247,E245,E235)</f>
        <v>13680</v>
      </c>
      <c r="F253" s="50">
        <f>SUM(F251,F249,F247,F245,F235)</f>
        <v>6221.58</v>
      </c>
      <c r="G253" s="50">
        <f>SUM(G251,G249,G247,G245,G235)</f>
        <v>13680</v>
      </c>
      <c r="H253" s="50">
        <f t="shared" si="8"/>
        <v>45.479385964912275</v>
      </c>
    </row>
    <row r="254" spans="1:8" ht="12.75">
      <c r="A254" s="58"/>
      <c r="B254" s="59"/>
      <c r="C254" s="60"/>
      <c r="D254" s="61"/>
      <c r="E254" s="58"/>
      <c r="F254" s="58"/>
      <c r="G254" s="58"/>
      <c r="H254" s="58"/>
    </row>
    <row r="255" spans="1:12" ht="12.75">
      <c r="A255" s="327" t="s">
        <v>713</v>
      </c>
      <c r="B255" s="327"/>
      <c r="C255" s="327"/>
      <c r="D255" s="327"/>
      <c r="E255" s="327"/>
      <c r="F255" s="327"/>
      <c r="G255" s="327"/>
      <c r="H255" s="328"/>
      <c r="J255" s="254"/>
      <c r="K255" s="254"/>
      <c r="L255" s="254"/>
    </row>
    <row r="256" spans="1:8" ht="12.75">
      <c r="A256" s="329" t="s">
        <v>11</v>
      </c>
      <c r="B256" s="330"/>
      <c r="C256" s="330"/>
      <c r="D256" s="330"/>
      <c r="E256" s="330"/>
      <c r="F256" s="330"/>
      <c r="G256" s="330"/>
      <c r="H256" s="330"/>
    </row>
    <row r="257" spans="1:8" ht="12.75">
      <c r="A257" s="330"/>
      <c r="B257" s="330"/>
      <c r="C257" s="330"/>
      <c r="D257" s="330"/>
      <c r="E257" s="330"/>
      <c r="F257" s="330"/>
      <c r="G257" s="330"/>
      <c r="H257" s="330"/>
    </row>
    <row r="258" spans="1:8" ht="12.75">
      <c r="A258" s="58"/>
      <c r="B258" s="59"/>
      <c r="C258" s="60"/>
      <c r="D258" s="61"/>
      <c r="E258" s="58"/>
      <c r="F258" s="58"/>
      <c r="G258" s="58"/>
      <c r="H258" s="58"/>
    </row>
    <row r="259" spans="1:8" ht="16.5">
      <c r="A259" s="27"/>
      <c r="B259" s="132" t="s">
        <v>381</v>
      </c>
      <c r="C259" s="27" t="s">
        <v>477</v>
      </c>
      <c r="D259" s="19" t="s">
        <v>706</v>
      </c>
      <c r="E259" s="40" t="s">
        <v>464</v>
      </c>
      <c r="F259" s="40" t="s">
        <v>1295</v>
      </c>
      <c r="G259" s="40" t="s">
        <v>1299</v>
      </c>
      <c r="H259" s="18" t="s">
        <v>465</v>
      </c>
    </row>
    <row r="260" spans="1:8" ht="12.75">
      <c r="A260" s="78" t="s">
        <v>470</v>
      </c>
      <c r="B260" s="141" t="s">
        <v>471</v>
      </c>
      <c r="C260" s="78"/>
      <c r="D260" s="79" t="s">
        <v>462</v>
      </c>
      <c r="E260" s="80"/>
      <c r="F260" s="80"/>
      <c r="G260" s="80"/>
      <c r="H260" s="80"/>
    </row>
    <row r="261" spans="1:8" ht="12.75">
      <c r="A261" s="47" t="s">
        <v>473</v>
      </c>
      <c r="B261" s="47" t="s">
        <v>474</v>
      </c>
      <c r="C261" s="25" t="s">
        <v>475</v>
      </c>
      <c r="D261" s="38" t="s">
        <v>476</v>
      </c>
      <c r="E261" s="133">
        <f>SUM(E262:E270)</f>
        <v>82635</v>
      </c>
      <c r="F261" s="133">
        <f>SUM(F262:F270)</f>
        <v>36803.79</v>
      </c>
      <c r="G261" s="133">
        <f>SUM(G262:G270)</f>
        <v>82635</v>
      </c>
      <c r="H261" s="133">
        <f aca="true" t="shared" si="9" ref="H261:H279">IF(E261=0,,F261/E261*100)</f>
        <v>44.53777455073516</v>
      </c>
    </row>
    <row r="262" spans="1:8" ht="12.75">
      <c r="A262" s="68">
        <v>61</v>
      </c>
      <c r="B262" s="73" t="s">
        <v>782</v>
      </c>
      <c r="C262" s="32" t="s">
        <v>1540</v>
      </c>
      <c r="D262" s="69" t="s">
        <v>742</v>
      </c>
      <c r="E262" s="34">
        <v>50703</v>
      </c>
      <c r="F262" s="34">
        <v>20587.86</v>
      </c>
      <c r="G262" s="34">
        <v>50703</v>
      </c>
      <c r="H262" s="34">
        <f t="shared" si="9"/>
        <v>40.604816283060174</v>
      </c>
    </row>
    <row r="263" spans="1:8" ht="12.75">
      <c r="A263" s="68">
        <v>62</v>
      </c>
      <c r="B263" s="73" t="s">
        <v>783</v>
      </c>
      <c r="C263" s="32" t="s">
        <v>1540</v>
      </c>
      <c r="D263" s="69" t="s">
        <v>1310</v>
      </c>
      <c r="E263" s="34">
        <v>18390</v>
      </c>
      <c r="F263" s="34">
        <v>7302.37</v>
      </c>
      <c r="G263" s="34">
        <v>18390</v>
      </c>
      <c r="H263" s="34">
        <f t="shared" si="9"/>
        <v>39.70837411636759</v>
      </c>
    </row>
    <row r="264" spans="1:8" ht="12.75">
      <c r="A264" s="68">
        <v>631</v>
      </c>
      <c r="B264" s="73" t="s">
        <v>784</v>
      </c>
      <c r="C264" s="32" t="s">
        <v>1540</v>
      </c>
      <c r="D264" s="69" t="s">
        <v>716</v>
      </c>
      <c r="E264" s="66">
        <v>0</v>
      </c>
      <c r="F264" s="34">
        <v>0</v>
      </c>
      <c r="G264" s="66">
        <v>0</v>
      </c>
      <c r="H264" s="66">
        <f t="shared" si="9"/>
        <v>0</v>
      </c>
    </row>
    <row r="265" spans="1:8" ht="12.75">
      <c r="A265" s="32">
        <v>632</v>
      </c>
      <c r="B265" s="73" t="s">
        <v>785</v>
      </c>
      <c r="C265" s="32" t="s">
        <v>1540</v>
      </c>
      <c r="D265" s="33" t="s">
        <v>1553</v>
      </c>
      <c r="E265" s="66">
        <v>6240</v>
      </c>
      <c r="F265" s="34">
        <v>5995.54</v>
      </c>
      <c r="G265" s="66">
        <v>6240</v>
      </c>
      <c r="H265" s="66">
        <f t="shared" si="9"/>
        <v>96.08237179487179</v>
      </c>
    </row>
    <row r="266" spans="1:8" ht="12.75">
      <c r="A266" s="32">
        <v>633</v>
      </c>
      <c r="B266" s="73" t="s">
        <v>1504</v>
      </c>
      <c r="C266" s="32" t="s">
        <v>1540</v>
      </c>
      <c r="D266" s="33" t="s">
        <v>1349</v>
      </c>
      <c r="E266" s="66">
        <v>1080</v>
      </c>
      <c r="F266" s="34">
        <v>793.11</v>
      </c>
      <c r="G266" s="66">
        <v>1080</v>
      </c>
      <c r="H266" s="66">
        <f t="shared" si="9"/>
        <v>73.43611111111112</v>
      </c>
    </row>
    <row r="267" spans="1:8" ht="12.75">
      <c r="A267" s="32">
        <v>634</v>
      </c>
      <c r="B267" s="73" t="s">
        <v>1505</v>
      </c>
      <c r="C267" s="32" t="s">
        <v>1540</v>
      </c>
      <c r="D267" s="33" t="s">
        <v>1350</v>
      </c>
      <c r="E267" s="66">
        <v>0</v>
      </c>
      <c r="F267" s="66">
        <v>0</v>
      </c>
      <c r="G267" s="66">
        <v>0</v>
      </c>
      <c r="H267" s="66">
        <f t="shared" si="9"/>
        <v>0</v>
      </c>
    </row>
    <row r="268" spans="1:8" ht="12.75">
      <c r="A268" s="32">
        <v>635</v>
      </c>
      <c r="B268" s="73" t="s">
        <v>1506</v>
      </c>
      <c r="C268" s="32" t="s">
        <v>1540</v>
      </c>
      <c r="D268" s="33" t="s">
        <v>552</v>
      </c>
      <c r="E268" s="66">
        <v>1884</v>
      </c>
      <c r="F268" s="34">
        <v>282.9</v>
      </c>
      <c r="G268" s="66">
        <v>1884</v>
      </c>
      <c r="H268" s="66">
        <f t="shared" si="9"/>
        <v>15.01592356687898</v>
      </c>
    </row>
    <row r="269" spans="1:8" ht="12.75">
      <c r="A269" s="32">
        <v>637</v>
      </c>
      <c r="B269" s="73" t="s">
        <v>1507</v>
      </c>
      <c r="C269" s="32" t="s">
        <v>1540</v>
      </c>
      <c r="D269" s="33" t="s">
        <v>1301</v>
      </c>
      <c r="E269" s="66">
        <v>4138</v>
      </c>
      <c r="F269" s="34">
        <v>1842.01</v>
      </c>
      <c r="G269" s="66">
        <v>4138</v>
      </c>
      <c r="H269" s="66">
        <f t="shared" si="9"/>
        <v>44.51449975833736</v>
      </c>
    </row>
    <row r="270" spans="1:8" ht="12.75" customHeight="1">
      <c r="A270" s="32">
        <v>642</v>
      </c>
      <c r="B270" s="64" t="s">
        <v>1508</v>
      </c>
      <c r="C270" s="32" t="s">
        <v>1540</v>
      </c>
      <c r="D270" s="70" t="s">
        <v>1545</v>
      </c>
      <c r="E270" s="66">
        <v>200</v>
      </c>
      <c r="F270" s="34">
        <v>0</v>
      </c>
      <c r="G270" s="66">
        <v>200</v>
      </c>
      <c r="H270" s="66">
        <f t="shared" si="9"/>
        <v>0</v>
      </c>
    </row>
    <row r="271" spans="1:8" ht="12.75">
      <c r="A271" s="47" t="s">
        <v>1704</v>
      </c>
      <c r="B271" s="47" t="s">
        <v>1705</v>
      </c>
      <c r="C271" s="25" t="s">
        <v>475</v>
      </c>
      <c r="D271" s="17" t="s">
        <v>1304</v>
      </c>
      <c r="E271" s="26">
        <f>SUM(E272:E272)</f>
        <v>0</v>
      </c>
      <c r="F271" s="26">
        <f>SUM(F272:F272)</f>
        <v>822</v>
      </c>
      <c r="G271" s="26">
        <f>SUM(G272:G272)</f>
        <v>0</v>
      </c>
      <c r="H271" s="26">
        <f t="shared" si="9"/>
        <v>0</v>
      </c>
    </row>
    <row r="272" spans="1:8" ht="12.75">
      <c r="A272" s="32">
        <v>610.62</v>
      </c>
      <c r="B272" s="73" t="s">
        <v>1509</v>
      </c>
      <c r="C272" s="32" t="s">
        <v>1540</v>
      </c>
      <c r="D272" s="70" t="s">
        <v>1192</v>
      </c>
      <c r="E272" s="66">
        <v>0</v>
      </c>
      <c r="F272" s="66">
        <v>822</v>
      </c>
      <c r="G272" s="66">
        <v>0</v>
      </c>
      <c r="H272" s="134">
        <f t="shared" si="9"/>
        <v>0</v>
      </c>
    </row>
    <row r="273" spans="1:8" ht="12.75">
      <c r="A273" s="47" t="s">
        <v>1712</v>
      </c>
      <c r="B273" s="47" t="s">
        <v>1713</v>
      </c>
      <c r="C273" s="25" t="s">
        <v>475</v>
      </c>
      <c r="D273" s="17" t="s">
        <v>1714</v>
      </c>
      <c r="E273" s="71">
        <f>SUM(E274:E274)</f>
        <v>0</v>
      </c>
      <c r="F273" s="71">
        <f>SUM(F274:F274)</f>
        <v>0</v>
      </c>
      <c r="G273" s="71">
        <f>SUM(G274:G274)</f>
        <v>0</v>
      </c>
      <c r="H273" s="71">
        <f t="shared" si="9"/>
        <v>0</v>
      </c>
    </row>
    <row r="274" spans="1:8" ht="12.75">
      <c r="A274" s="32"/>
      <c r="B274" s="73" t="s">
        <v>1510</v>
      </c>
      <c r="C274" s="32" t="s">
        <v>1540</v>
      </c>
      <c r="D274" s="33"/>
      <c r="E274" s="67"/>
      <c r="F274" s="67"/>
      <c r="G274" s="67"/>
      <c r="H274" s="67">
        <f t="shared" si="9"/>
        <v>0</v>
      </c>
    </row>
    <row r="275" spans="1:8" ht="12.75">
      <c r="A275" s="47" t="s">
        <v>1499</v>
      </c>
      <c r="B275" s="47" t="s">
        <v>1351</v>
      </c>
      <c r="C275" s="25" t="s">
        <v>475</v>
      </c>
      <c r="D275" s="17" t="s">
        <v>1352</v>
      </c>
      <c r="E275" s="71">
        <f>SUM(E276:E276)</f>
        <v>0</v>
      </c>
      <c r="F275" s="71">
        <f>SUM(F276:F276)</f>
        <v>0</v>
      </c>
      <c r="G275" s="71">
        <f>SUM(G276:G276)</f>
        <v>0</v>
      </c>
      <c r="H275" s="71">
        <f t="shared" si="9"/>
        <v>0</v>
      </c>
    </row>
    <row r="276" spans="1:8" ht="12.75">
      <c r="A276" s="32"/>
      <c r="B276" s="73" t="s">
        <v>1511</v>
      </c>
      <c r="C276" s="32" t="s">
        <v>1540</v>
      </c>
      <c r="D276" s="33"/>
      <c r="E276" s="34"/>
      <c r="F276" s="34"/>
      <c r="G276" s="34"/>
      <c r="H276" s="34">
        <f t="shared" si="9"/>
        <v>0</v>
      </c>
    </row>
    <row r="277" spans="1:8" ht="12.75">
      <c r="A277" s="47" t="s">
        <v>1481</v>
      </c>
      <c r="B277" s="47" t="s">
        <v>1717</v>
      </c>
      <c r="C277" s="25" t="s">
        <v>475</v>
      </c>
      <c r="D277" s="17" t="s">
        <v>1718</v>
      </c>
      <c r="E277" s="26">
        <f>SUM(E278:E278)</f>
        <v>0</v>
      </c>
      <c r="F277" s="26">
        <f>SUM(F278:F278)</f>
        <v>4214.83</v>
      </c>
      <c r="G277" s="26">
        <f>SUM(G278:G278)</f>
        <v>0</v>
      </c>
      <c r="H277" s="26">
        <f t="shared" si="9"/>
        <v>0</v>
      </c>
    </row>
    <row r="278" spans="1:8" ht="12.75">
      <c r="A278" s="32">
        <v>600</v>
      </c>
      <c r="B278" s="64" t="s">
        <v>1511</v>
      </c>
      <c r="C278" s="32" t="s">
        <v>1540</v>
      </c>
      <c r="D278" s="33" t="s">
        <v>1318</v>
      </c>
      <c r="E278" s="34">
        <v>0</v>
      </c>
      <c r="F278" s="34">
        <v>4214.83</v>
      </c>
      <c r="G278" s="34">
        <v>0</v>
      </c>
      <c r="H278" s="67">
        <f t="shared" si="9"/>
        <v>0</v>
      </c>
    </row>
    <row r="279" spans="1:8" ht="12.75">
      <c r="A279" s="24"/>
      <c r="B279" s="72"/>
      <c r="C279" s="23" t="s">
        <v>1540</v>
      </c>
      <c r="D279" s="48" t="s">
        <v>466</v>
      </c>
      <c r="E279" s="50">
        <f>SUM(E277,E275,E273,E271,E261)</f>
        <v>82635</v>
      </c>
      <c r="F279" s="50">
        <f>SUM(F277,F275,F273,F271,F261)</f>
        <v>41840.62</v>
      </c>
      <c r="G279" s="50">
        <f>SUM(G277,G275,G273,G271,G261)</f>
        <v>82635</v>
      </c>
      <c r="H279" s="50">
        <f t="shared" si="9"/>
        <v>50.6330489502027</v>
      </c>
    </row>
    <row r="280" spans="1:8" ht="12.75">
      <c r="A280" s="58"/>
      <c r="B280" s="59"/>
      <c r="C280" s="60"/>
      <c r="D280" s="61"/>
      <c r="E280" s="58"/>
      <c r="F280" s="58"/>
      <c r="G280" s="58"/>
      <c r="H280" s="58"/>
    </row>
    <row r="281" spans="1:8" ht="12.75">
      <c r="A281" s="327" t="s">
        <v>713</v>
      </c>
      <c r="B281" s="327"/>
      <c r="C281" s="327"/>
      <c r="D281" s="327"/>
      <c r="E281" s="327"/>
      <c r="F281" s="327"/>
      <c r="G281" s="327"/>
      <c r="H281" s="328"/>
    </row>
    <row r="282" spans="1:8" ht="45.75" customHeight="1">
      <c r="A282" s="329" t="s">
        <v>12</v>
      </c>
      <c r="B282" s="330"/>
      <c r="C282" s="330"/>
      <c r="D282" s="330"/>
      <c r="E282" s="330"/>
      <c r="F282" s="330"/>
      <c r="G282" s="330"/>
      <c r="H282" s="330"/>
    </row>
    <row r="283" spans="1:8" ht="12.75">
      <c r="A283" s="330"/>
      <c r="B283" s="330"/>
      <c r="C283" s="330"/>
      <c r="D283" s="330"/>
      <c r="E283" s="330"/>
      <c r="F283" s="330"/>
      <c r="G283" s="330"/>
      <c r="H283" s="330"/>
    </row>
    <row r="284" spans="1:8" ht="12.75">
      <c r="A284" s="58"/>
      <c r="B284" s="59"/>
      <c r="C284" s="60"/>
      <c r="D284" s="61"/>
      <c r="E284" s="58"/>
      <c r="F284" s="58"/>
      <c r="G284" s="58"/>
      <c r="H284" s="58"/>
    </row>
    <row r="285" spans="1:8" ht="16.5">
      <c r="A285" s="27"/>
      <c r="B285" s="132" t="s">
        <v>382</v>
      </c>
      <c r="C285" s="27" t="s">
        <v>477</v>
      </c>
      <c r="D285" s="19" t="s">
        <v>707</v>
      </c>
      <c r="E285" s="40" t="s">
        <v>464</v>
      </c>
      <c r="F285" s="40" t="s">
        <v>1295</v>
      </c>
      <c r="G285" s="40" t="s">
        <v>1299</v>
      </c>
      <c r="H285" s="18" t="s">
        <v>465</v>
      </c>
    </row>
    <row r="286" spans="1:8" ht="12.75">
      <c r="A286" s="78" t="s">
        <v>470</v>
      </c>
      <c r="B286" s="141" t="s">
        <v>471</v>
      </c>
      <c r="C286" s="78"/>
      <c r="D286" s="79" t="s">
        <v>462</v>
      </c>
      <c r="E286" s="80"/>
      <c r="F286" s="80"/>
      <c r="G286" s="80"/>
      <c r="H286" s="80"/>
    </row>
    <row r="287" spans="1:8" ht="12.75">
      <c r="A287" s="47" t="s">
        <v>473</v>
      </c>
      <c r="B287" s="47" t="s">
        <v>474</v>
      </c>
      <c r="C287" s="25" t="s">
        <v>475</v>
      </c>
      <c r="D287" s="38" t="s">
        <v>476</v>
      </c>
      <c r="E287" s="133">
        <f>SUM(E288:E288)</f>
        <v>250</v>
      </c>
      <c r="F287" s="133">
        <f>SUM(F288:F288)</f>
        <v>0</v>
      </c>
      <c r="G287" s="133">
        <f>SUM(G288:G288)</f>
        <v>250</v>
      </c>
      <c r="H287" s="133">
        <f>IF(E287=0,,F287/E287*100)</f>
        <v>0</v>
      </c>
    </row>
    <row r="288" spans="1:8" ht="16.5">
      <c r="A288" s="32">
        <v>647</v>
      </c>
      <c r="B288" s="73" t="s">
        <v>1512</v>
      </c>
      <c r="C288" s="32" t="s">
        <v>1540</v>
      </c>
      <c r="D288" s="33" t="s">
        <v>1756</v>
      </c>
      <c r="E288" s="34">
        <v>250</v>
      </c>
      <c r="F288" s="34">
        <v>0</v>
      </c>
      <c r="G288" s="34">
        <v>250</v>
      </c>
      <c r="H288" s="34">
        <f>IF(E288=0,,F288/E288*100)</f>
        <v>0</v>
      </c>
    </row>
    <row r="289" spans="1:8" ht="12.75">
      <c r="A289" s="24"/>
      <c r="B289" s="72"/>
      <c r="C289" s="23" t="s">
        <v>1540</v>
      </c>
      <c r="D289" s="48" t="s">
        <v>466</v>
      </c>
      <c r="E289" s="50">
        <f>SUM(E287)</f>
        <v>250</v>
      </c>
      <c r="F289" s="50">
        <f>SUM(F287)</f>
        <v>0</v>
      </c>
      <c r="G289" s="50">
        <f>SUM(G287)</f>
        <v>250</v>
      </c>
      <c r="H289" s="50">
        <f>IF(E289=0,,F289/E289*100)</f>
        <v>0</v>
      </c>
    </row>
    <row r="290" spans="1:8" ht="12.75">
      <c r="A290" s="58"/>
      <c r="B290" s="59"/>
      <c r="C290" s="60"/>
      <c r="D290" s="61"/>
      <c r="E290" s="58"/>
      <c r="F290" s="58"/>
      <c r="G290" s="58"/>
      <c r="H290" s="58"/>
    </row>
    <row r="291" spans="1:8" ht="12.75">
      <c r="A291" s="327" t="s">
        <v>713</v>
      </c>
      <c r="B291" s="327"/>
      <c r="C291" s="327"/>
      <c r="D291" s="327"/>
      <c r="E291" s="327"/>
      <c r="F291" s="327"/>
      <c r="G291" s="327"/>
      <c r="H291" s="328"/>
    </row>
    <row r="292" spans="1:8" ht="12.75">
      <c r="A292" s="329" t="s">
        <v>840</v>
      </c>
      <c r="B292" s="330"/>
      <c r="C292" s="330"/>
      <c r="D292" s="330"/>
      <c r="E292" s="330"/>
      <c r="F292" s="330"/>
      <c r="G292" s="330"/>
      <c r="H292" s="330"/>
    </row>
    <row r="293" spans="1:8" ht="12.75">
      <c r="A293" s="330"/>
      <c r="B293" s="330"/>
      <c r="C293" s="330"/>
      <c r="D293" s="330"/>
      <c r="E293" s="330"/>
      <c r="F293" s="330"/>
      <c r="G293" s="330"/>
      <c r="H293" s="330"/>
    </row>
    <row r="294" spans="1:8" ht="12.75">
      <c r="A294" s="58"/>
      <c r="B294" s="59"/>
      <c r="C294" s="60"/>
      <c r="D294" s="61"/>
      <c r="E294" s="58"/>
      <c r="F294" s="58"/>
      <c r="G294" s="58"/>
      <c r="H294" s="58"/>
    </row>
    <row r="295" spans="1:8" ht="16.5">
      <c r="A295" s="27"/>
      <c r="B295" s="132" t="s">
        <v>383</v>
      </c>
      <c r="C295" s="27" t="s">
        <v>477</v>
      </c>
      <c r="D295" s="19" t="s">
        <v>648</v>
      </c>
      <c r="E295" s="40" t="s">
        <v>464</v>
      </c>
      <c r="F295" s="40" t="s">
        <v>1295</v>
      </c>
      <c r="G295" s="40" t="s">
        <v>1299</v>
      </c>
      <c r="H295" s="18" t="s">
        <v>465</v>
      </c>
    </row>
    <row r="296" spans="1:8" ht="12.75">
      <c r="A296" s="78" t="s">
        <v>470</v>
      </c>
      <c r="B296" s="141" t="s">
        <v>471</v>
      </c>
      <c r="C296" s="78"/>
      <c r="D296" s="79" t="s">
        <v>462</v>
      </c>
      <c r="E296" s="80"/>
      <c r="F296" s="80"/>
      <c r="G296" s="80"/>
      <c r="H296" s="80"/>
    </row>
    <row r="297" spans="1:8" ht="12.75">
      <c r="A297" s="47" t="s">
        <v>473</v>
      </c>
      <c r="B297" s="47" t="s">
        <v>474</v>
      </c>
      <c r="C297" s="25" t="s">
        <v>475</v>
      </c>
      <c r="D297" s="38" t="s">
        <v>476</v>
      </c>
      <c r="E297" s="133">
        <f>SUM(E298:E307)</f>
        <v>408278</v>
      </c>
      <c r="F297" s="133">
        <f>SUM(F298:F307)</f>
        <v>171802.91999999998</v>
      </c>
      <c r="G297" s="133">
        <f>SUM(G298:G307)</f>
        <v>408278</v>
      </c>
      <c r="H297" s="133">
        <f aca="true" t="shared" si="10" ref="H297:H314">IF(E297=0,,F297/E297*100)</f>
        <v>42.079886743836305</v>
      </c>
    </row>
    <row r="298" spans="1:8" ht="12.75">
      <c r="A298" s="68">
        <v>61</v>
      </c>
      <c r="B298" s="73" t="s">
        <v>1513</v>
      </c>
      <c r="C298" s="32" t="s">
        <v>1540</v>
      </c>
      <c r="D298" s="69" t="s">
        <v>742</v>
      </c>
      <c r="E298" s="34">
        <v>276000</v>
      </c>
      <c r="F298" s="34">
        <v>120207.3</v>
      </c>
      <c r="G298" s="34">
        <v>276000</v>
      </c>
      <c r="H298" s="34">
        <f t="shared" si="10"/>
        <v>43.553369565217395</v>
      </c>
    </row>
    <row r="299" spans="1:8" ht="12.75">
      <c r="A299" s="68">
        <v>62</v>
      </c>
      <c r="B299" s="73" t="s">
        <v>1514</v>
      </c>
      <c r="C299" s="32" t="s">
        <v>1540</v>
      </c>
      <c r="D299" s="69" t="s">
        <v>1310</v>
      </c>
      <c r="E299" s="34">
        <v>98500</v>
      </c>
      <c r="F299" s="34">
        <v>41359.89</v>
      </c>
      <c r="G299" s="34">
        <v>98500</v>
      </c>
      <c r="H299" s="34">
        <f t="shared" si="10"/>
        <v>41.98973604060914</v>
      </c>
    </row>
    <row r="300" spans="1:8" ht="12.75">
      <c r="A300" s="68">
        <v>631</v>
      </c>
      <c r="B300" s="73" t="s">
        <v>1515</v>
      </c>
      <c r="C300" s="32" t="s">
        <v>1540</v>
      </c>
      <c r="D300" s="69" t="s">
        <v>716</v>
      </c>
      <c r="E300" s="66">
        <v>300</v>
      </c>
      <c r="F300" s="66">
        <v>6.99</v>
      </c>
      <c r="G300" s="66">
        <v>300</v>
      </c>
      <c r="H300" s="66">
        <f t="shared" si="10"/>
        <v>2.33</v>
      </c>
    </row>
    <row r="301" spans="1:8" ht="12.75">
      <c r="A301" s="32">
        <v>632</v>
      </c>
      <c r="B301" s="73" t="s">
        <v>1516</v>
      </c>
      <c r="C301" s="32" t="s">
        <v>1540</v>
      </c>
      <c r="D301" s="33" t="s">
        <v>1553</v>
      </c>
      <c r="E301" s="66">
        <v>13400</v>
      </c>
      <c r="F301" s="66">
        <v>2344.05</v>
      </c>
      <c r="G301" s="66">
        <v>13400</v>
      </c>
      <c r="H301" s="66">
        <f t="shared" si="10"/>
        <v>17.492910447761194</v>
      </c>
    </row>
    <row r="302" spans="1:8" ht="12.75">
      <c r="A302" s="32">
        <v>633</v>
      </c>
      <c r="B302" s="73" t="s">
        <v>1517</v>
      </c>
      <c r="C302" s="32" t="s">
        <v>1540</v>
      </c>
      <c r="D302" s="33" t="s">
        <v>1349</v>
      </c>
      <c r="E302" s="66">
        <v>6078</v>
      </c>
      <c r="F302" s="66">
        <v>1169.49</v>
      </c>
      <c r="G302" s="66">
        <v>6078</v>
      </c>
      <c r="H302" s="66">
        <f t="shared" si="10"/>
        <v>19.24136229022705</v>
      </c>
    </row>
    <row r="303" spans="1:8" ht="12.75">
      <c r="A303" s="32">
        <v>634</v>
      </c>
      <c r="B303" s="73" t="s">
        <v>1518</v>
      </c>
      <c r="C303" s="32" t="s">
        <v>1540</v>
      </c>
      <c r="D303" s="33" t="s">
        <v>1350</v>
      </c>
      <c r="E303" s="66">
        <v>0</v>
      </c>
      <c r="F303" s="66">
        <v>0</v>
      </c>
      <c r="G303" s="66">
        <v>0</v>
      </c>
      <c r="H303" s="66">
        <f t="shared" si="10"/>
        <v>0</v>
      </c>
    </row>
    <row r="304" spans="1:8" ht="12.75">
      <c r="A304" s="32">
        <v>635</v>
      </c>
      <c r="B304" s="73" t="s">
        <v>1519</v>
      </c>
      <c r="C304" s="32" t="s">
        <v>1540</v>
      </c>
      <c r="D304" s="33" t="s">
        <v>552</v>
      </c>
      <c r="E304" s="66">
        <v>0</v>
      </c>
      <c r="F304" s="66">
        <v>0</v>
      </c>
      <c r="G304" s="66">
        <v>0</v>
      </c>
      <c r="H304" s="66">
        <f t="shared" si="10"/>
        <v>0</v>
      </c>
    </row>
    <row r="305" spans="1:8" ht="12.75">
      <c r="A305" s="65">
        <v>636</v>
      </c>
      <c r="B305" s="64" t="s">
        <v>1520</v>
      </c>
      <c r="C305" s="65" t="s">
        <v>1540</v>
      </c>
      <c r="D305" s="70" t="s">
        <v>628</v>
      </c>
      <c r="E305" s="66">
        <v>400</v>
      </c>
      <c r="F305" s="66">
        <v>0</v>
      </c>
      <c r="G305" s="66">
        <v>400</v>
      </c>
      <c r="H305" s="66">
        <f t="shared" si="10"/>
        <v>0</v>
      </c>
    </row>
    <row r="306" spans="1:8" ht="12.75">
      <c r="A306" s="65">
        <v>637</v>
      </c>
      <c r="B306" s="64" t="s">
        <v>625</v>
      </c>
      <c r="C306" s="65" t="s">
        <v>1540</v>
      </c>
      <c r="D306" s="70" t="s">
        <v>1301</v>
      </c>
      <c r="E306" s="66">
        <v>13400</v>
      </c>
      <c r="F306" s="66">
        <v>6715.2</v>
      </c>
      <c r="G306" s="66">
        <v>13400</v>
      </c>
      <c r="H306" s="66">
        <f t="shared" si="10"/>
        <v>50.113432835820895</v>
      </c>
    </row>
    <row r="307" spans="1:8" ht="12.75">
      <c r="A307" s="65">
        <v>642</v>
      </c>
      <c r="B307" s="64" t="s">
        <v>627</v>
      </c>
      <c r="C307" s="65" t="s">
        <v>1540</v>
      </c>
      <c r="D307" s="70" t="s">
        <v>626</v>
      </c>
      <c r="E307" s="66">
        <v>200</v>
      </c>
      <c r="F307" s="66">
        <v>0</v>
      </c>
      <c r="G307" s="66">
        <v>200</v>
      </c>
      <c r="H307" s="66">
        <f t="shared" si="10"/>
        <v>0</v>
      </c>
    </row>
    <row r="308" spans="1:8" ht="12.75">
      <c r="A308" s="47" t="s">
        <v>1704</v>
      </c>
      <c r="B308" s="47" t="s">
        <v>1705</v>
      </c>
      <c r="C308" s="25" t="s">
        <v>475</v>
      </c>
      <c r="D308" s="17" t="s">
        <v>1304</v>
      </c>
      <c r="E308" s="26">
        <f>SUM(E309:E310)</f>
        <v>0</v>
      </c>
      <c r="F308" s="26">
        <f>SUM(F309:F310)</f>
        <v>5900</v>
      </c>
      <c r="G308" s="26">
        <f>SUM(G309:G310)</f>
        <v>0</v>
      </c>
      <c r="H308" s="26">
        <f t="shared" si="10"/>
        <v>0</v>
      </c>
    </row>
    <row r="309" spans="1:8" ht="12.75">
      <c r="A309" s="32">
        <v>61</v>
      </c>
      <c r="B309" s="73" t="s">
        <v>623</v>
      </c>
      <c r="C309" s="32" t="s">
        <v>1540</v>
      </c>
      <c r="D309" s="33" t="s">
        <v>742</v>
      </c>
      <c r="E309" s="34">
        <v>0</v>
      </c>
      <c r="F309" s="34">
        <v>4371.65</v>
      </c>
      <c r="G309" s="34">
        <v>0</v>
      </c>
      <c r="H309" s="67">
        <f t="shared" si="10"/>
        <v>0</v>
      </c>
    </row>
    <row r="310" spans="1:8" ht="12.75">
      <c r="A310" s="68">
        <v>62</v>
      </c>
      <c r="B310" s="73" t="s">
        <v>624</v>
      </c>
      <c r="C310" s="32" t="s">
        <v>1540</v>
      </c>
      <c r="D310" s="69" t="s">
        <v>1310</v>
      </c>
      <c r="E310" s="34">
        <v>0</v>
      </c>
      <c r="F310" s="34">
        <v>1528.35</v>
      </c>
      <c r="G310" s="34">
        <v>0</v>
      </c>
      <c r="H310" s="67">
        <f t="shared" si="10"/>
        <v>0</v>
      </c>
    </row>
    <row r="311" spans="1:8" ht="12.75">
      <c r="A311" s="47" t="s">
        <v>413</v>
      </c>
      <c r="B311" s="47" t="s">
        <v>1717</v>
      </c>
      <c r="C311" s="25" t="s">
        <v>475</v>
      </c>
      <c r="D311" s="17" t="s">
        <v>1718</v>
      </c>
      <c r="E311" s="26">
        <f>SUM(E312:E313)</f>
        <v>0</v>
      </c>
      <c r="F311" s="26">
        <f>SUM(F312:F313)</f>
        <v>12011.53</v>
      </c>
      <c r="G311" s="26">
        <f>SUM(G312:G313)</f>
        <v>0</v>
      </c>
      <c r="H311" s="71">
        <f t="shared" si="10"/>
        <v>0</v>
      </c>
    </row>
    <row r="312" spans="1:8" ht="12.75">
      <c r="A312" s="65">
        <v>600</v>
      </c>
      <c r="B312" s="73" t="s">
        <v>411</v>
      </c>
      <c r="C312" s="65" t="s">
        <v>1540</v>
      </c>
      <c r="D312" s="70" t="s">
        <v>1318</v>
      </c>
      <c r="E312" s="34">
        <v>0</v>
      </c>
      <c r="F312" s="34">
        <v>12011.53</v>
      </c>
      <c r="G312" s="34">
        <v>0</v>
      </c>
      <c r="H312" s="67">
        <f t="shared" si="10"/>
        <v>0</v>
      </c>
    </row>
    <row r="313" spans="1:8" ht="12.75">
      <c r="A313" s="65"/>
      <c r="B313" s="73" t="s">
        <v>412</v>
      </c>
      <c r="C313" s="65" t="s">
        <v>1540</v>
      </c>
      <c r="D313" s="70"/>
      <c r="E313" s="34"/>
      <c r="F313" s="34"/>
      <c r="G313" s="34"/>
      <c r="H313" s="67">
        <f t="shared" si="10"/>
        <v>0</v>
      </c>
    </row>
    <row r="314" spans="1:8" ht="12.75">
      <c r="A314" s="24"/>
      <c r="B314" s="72"/>
      <c r="C314" s="23" t="s">
        <v>1540</v>
      </c>
      <c r="D314" s="48" t="s">
        <v>466</v>
      </c>
      <c r="E314" s="50">
        <f>SUM(E311,E308,E297)</f>
        <v>408278</v>
      </c>
      <c r="F314" s="50">
        <f>SUM(F311,F308,F297)</f>
        <v>189714.44999999998</v>
      </c>
      <c r="G314" s="50">
        <f>SUM(G311,G308,G297)</f>
        <v>408278</v>
      </c>
      <c r="H314" s="50">
        <f t="shared" si="10"/>
        <v>46.46697838237671</v>
      </c>
    </row>
    <row r="315" spans="1:12" ht="12.75">
      <c r="A315" s="58"/>
      <c r="B315" s="59"/>
      <c r="C315" s="60"/>
      <c r="D315" s="61"/>
      <c r="E315" s="58"/>
      <c r="F315" s="58"/>
      <c r="G315" s="58"/>
      <c r="H315" s="58"/>
      <c r="J315" s="254"/>
      <c r="K315" s="254"/>
      <c r="L315" s="254"/>
    </row>
    <row r="316" spans="1:8" ht="12.75">
      <c r="A316" s="327" t="s">
        <v>713</v>
      </c>
      <c r="B316" s="327"/>
      <c r="C316" s="327"/>
      <c r="D316" s="327"/>
      <c r="E316" s="327"/>
      <c r="F316" s="327"/>
      <c r="G316" s="327"/>
      <c r="H316" s="328"/>
    </row>
    <row r="317" spans="1:8" ht="12.75">
      <c r="A317" s="329" t="s">
        <v>13</v>
      </c>
      <c r="B317" s="330"/>
      <c r="C317" s="330"/>
      <c r="D317" s="330"/>
      <c r="E317" s="330"/>
      <c r="F317" s="330"/>
      <c r="G317" s="330"/>
      <c r="H317" s="330"/>
    </row>
    <row r="318" spans="1:8" ht="22.5" customHeight="1">
      <c r="A318" s="330"/>
      <c r="B318" s="330"/>
      <c r="C318" s="330"/>
      <c r="D318" s="330"/>
      <c r="E318" s="330"/>
      <c r="F318" s="330"/>
      <c r="G318" s="330"/>
      <c r="H318" s="330"/>
    </row>
    <row r="319" spans="1:8" ht="12.75">
      <c r="A319" s="58"/>
      <c r="B319" s="59"/>
      <c r="C319" s="60"/>
      <c r="D319" s="61"/>
      <c r="E319" s="58"/>
      <c r="F319" s="58"/>
      <c r="G319" s="58"/>
      <c r="H319" s="58"/>
    </row>
    <row r="320" spans="1:8" ht="16.5">
      <c r="A320" s="27"/>
      <c r="B320" s="132" t="s">
        <v>384</v>
      </c>
      <c r="C320" s="27" t="s">
        <v>477</v>
      </c>
      <c r="D320" s="19" t="s">
        <v>649</v>
      </c>
      <c r="E320" s="40" t="s">
        <v>464</v>
      </c>
      <c r="F320" s="40" t="s">
        <v>1295</v>
      </c>
      <c r="G320" s="40" t="s">
        <v>1299</v>
      </c>
      <c r="H320" s="18" t="s">
        <v>465</v>
      </c>
    </row>
    <row r="321" spans="1:8" ht="12.75">
      <c r="A321" s="78" t="s">
        <v>470</v>
      </c>
      <c r="B321" s="141" t="s">
        <v>471</v>
      </c>
      <c r="C321" s="78"/>
      <c r="D321" s="79" t="s">
        <v>462</v>
      </c>
      <c r="E321" s="80"/>
      <c r="F321" s="80"/>
      <c r="G321" s="80"/>
      <c r="H321" s="80"/>
    </row>
    <row r="322" spans="1:8" ht="12.75">
      <c r="A322" s="47" t="s">
        <v>473</v>
      </c>
      <c r="B322" s="47" t="s">
        <v>474</v>
      </c>
      <c r="C322" s="25" t="s">
        <v>475</v>
      </c>
      <c r="D322" s="38" t="s">
        <v>476</v>
      </c>
      <c r="E322" s="133">
        <f>SUM(E323:E324)</f>
        <v>338234</v>
      </c>
      <c r="F322" s="133">
        <f>SUM(F323:F324)</f>
        <v>175302.96</v>
      </c>
      <c r="G322" s="133">
        <f>SUM(G323:G324)</f>
        <v>338234</v>
      </c>
      <c r="H322" s="133">
        <f>IF(E322=0,,F322/E322*100)</f>
        <v>51.82889951926772</v>
      </c>
    </row>
    <row r="323" spans="1:8" ht="12.75">
      <c r="A323" s="32">
        <v>642005</v>
      </c>
      <c r="B323" s="73" t="s">
        <v>1521</v>
      </c>
      <c r="C323" s="32" t="s">
        <v>1540</v>
      </c>
      <c r="D323" s="33" t="s">
        <v>1757</v>
      </c>
      <c r="E323" s="34">
        <v>249988</v>
      </c>
      <c r="F323" s="34">
        <v>130189.98</v>
      </c>
      <c r="G323" s="34">
        <v>249988</v>
      </c>
      <c r="H323" s="34">
        <f>IF(E323=0,,F323/E323*100)</f>
        <v>52.07849176760484</v>
      </c>
    </row>
    <row r="324" spans="1:8" ht="16.5">
      <c r="A324" s="32">
        <v>642005</v>
      </c>
      <c r="B324" s="73" t="s">
        <v>1758</v>
      </c>
      <c r="C324" s="32" t="s">
        <v>1540</v>
      </c>
      <c r="D324" s="33" t="s">
        <v>1759</v>
      </c>
      <c r="E324" s="34">
        <v>88246</v>
      </c>
      <c r="F324" s="34">
        <v>45112.98</v>
      </c>
      <c r="G324" s="34">
        <v>88246</v>
      </c>
      <c r="H324" s="34">
        <f>IF(E324=0,,F324/E324*100)</f>
        <v>51.12184121659905</v>
      </c>
    </row>
    <row r="325" spans="1:8" ht="12.75">
      <c r="A325" s="24"/>
      <c r="B325" s="72"/>
      <c r="C325" s="23" t="s">
        <v>1540</v>
      </c>
      <c r="D325" s="48" t="s">
        <v>466</v>
      </c>
      <c r="E325" s="50">
        <f>SUM(E322)</f>
        <v>338234</v>
      </c>
      <c r="F325" s="50">
        <f>SUM(F322)</f>
        <v>175302.96</v>
      </c>
      <c r="G325" s="50">
        <f>SUM(G322)</f>
        <v>338234</v>
      </c>
      <c r="H325" s="50">
        <f>IF(E325=0,,F325/E325*100)</f>
        <v>51.82889951926772</v>
      </c>
    </row>
    <row r="326" spans="1:8" ht="12.75">
      <c r="A326" s="58"/>
      <c r="B326" s="59"/>
      <c r="C326" s="60"/>
      <c r="D326" s="61"/>
      <c r="E326" s="58"/>
      <c r="F326" s="58"/>
      <c r="G326" s="58"/>
      <c r="H326" s="58"/>
    </row>
    <row r="327" spans="1:8" ht="12.75">
      <c r="A327" s="327" t="s">
        <v>713</v>
      </c>
      <c r="B327" s="327"/>
      <c r="C327" s="327"/>
      <c r="D327" s="327"/>
      <c r="E327" s="327"/>
      <c r="F327" s="327"/>
      <c r="G327" s="327"/>
      <c r="H327" s="328"/>
    </row>
    <row r="328" spans="1:8" ht="12.75">
      <c r="A328" s="329" t="s">
        <v>841</v>
      </c>
      <c r="B328" s="330"/>
      <c r="C328" s="330"/>
      <c r="D328" s="330"/>
      <c r="E328" s="330"/>
      <c r="F328" s="330"/>
      <c r="G328" s="330"/>
      <c r="H328" s="330"/>
    </row>
    <row r="329" spans="1:8" ht="12.75">
      <c r="A329" s="330"/>
      <c r="B329" s="330"/>
      <c r="C329" s="330"/>
      <c r="D329" s="330"/>
      <c r="E329" s="330"/>
      <c r="F329" s="330"/>
      <c r="G329" s="330"/>
      <c r="H329" s="330"/>
    </row>
    <row r="330" spans="1:8" ht="12.75">
      <c r="A330" s="58"/>
      <c r="B330" s="59"/>
      <c r="C330" s="60"/>
      <c r="D330" s="61"/>
      <c r="E330" s="58"/>
      <c r="F330" s="58"/>
      <c r="G330" s="58"/>
      <c r="H330" s="58"/>
    </row>
    <row r="331" spans="1:8" ht="16.5">
      <c r="A331" s="27" t="s">
        <v>842</v>
      </c>
      <c r="B331" s="132" t="s">
        <v>385</v>
      </c>
      <c r="C331" s="27" t="s">
        <v>477</v>
      </c>
      <c r="D331" s="19" t="s">
        <v>1522</v>
      </c>
      <c r="E331" s="40" t="s">
        <v>464</v>
      </c>
      <c r="F331" s="40" t="s">
        <v>1295</v>
      </c>
      <c r="G331" s="40" t="s">
        <v>1299</v>
      </c>
      <c r="H331" s="18" t="s">
        <v>465</v>
      </c>
    </row>
    <row r="332" spans="1:8" ht="12.75">
      <c r="A332" s="78" t="s">
        <v>470</v>
      </c>
      <c r="B332" s="141" t="s">
        <v>471</v>
      </c>
      <c r="C332" s="78"/>
      <c r="D332" s="79" t="s">
        <v>462</v>
      </c>
      <c r="E332" s="80"/>
      <c r="F332" s="80"/>
      <c r="G332" s="80"/>
      <c r="H332" s="80"/>
    </row>
    <row r="333" spans="1:8" ht="12.75">
      <c r="A333" s="47" t="s">
        <v>473</v>
      </c>
      <c r="B333" s="47" t="s">
        <v>474</v>
      </c>
      <c r="C333" s="25" t="s">
        <v>475</v>
      </c>
      <c r="D333" s="38" t="s">
        <v>476</v>
      </c>
      <c r="E333" s="133">
        <f>SUM(E334:E345)</f>
        <v>130788</v>
      </c>
      <c r="F333" s="133">
        <f>SUM(F334:F345)</f>
        <v>69194.88</v>
      </c>
      <c r="G333" s="133">
        <f>SUM(G334:G345)</f>
        <v>130788</v>
      </c>
      <c r="H333" s="133">
        <f aca="true" t="shared" si="11" ref="H333:H355">IF(E333=0,,F333/E333*100)</f>
        <v>52.906138177814476</v>
      </c>
    </row>
    <row r="334" spans="1:8" ht="12.75">
      <c r="A334" s="68">
        <v>61</v>
      </c>
      <c r="B334" s="73" t="s">
        <v>1523</v>
      </c>
      <c r="C334" s="32" t="s">
        <v>1540</v>
      </c>
      <c r="D334" s="69" t="s">
        <v>742</v>
      </c>
      <c r="E334" s="34">
        <v>78000</v>
      </c>
      <c r="F334" s="66">
        <v>32049.84</v>
      </c>
      <c r="G334" s="34">
        <v>78000</v>
      </c>
      <c r="H334" s="34">
        <f t="shared" si="11"/>
        <v>41.08953846153846</v>
      </c>
    </row>
    <row r="335" spans="1:8" ht="12.75">
      <c r="A335" s="68">
        <v>62</v>
      </c>
      <c r="B335" s="73" t="s">
        <v>1524</v>
      </c>
      <c r="C335" s="32" t="s">
        <v>1540</v>
      </c>
      <c r="D335" s="69" t="s">
        <v>1310</v>
      </c>
      <c r="E335" s="34">
        <v>27456</v>
      </c>
      <c r="F335" s="66">
        <v>11116.53</v>
      </c>
      <c r="G335" s="34">
        <v>27456</v>
      </c>
      <c r="H335" s="34">
        <f t="shared" si="11"/>
        <v>40.4885270979021</v>
      </c>
    </row>
    <row r="336" spans="1:8" ht="12.75">
      <c r="A336" s="68">
        <v>631</v>
      </c>
      <c r="B336" s="73" t="s">
        <v>1525</v>
      </c>
      <c r="C336" s="32" t="s">
        <v>1540</v>
      </c>
      <c r="D336" s="69" t="s">
        <v>716</v>
      </c>
      <c r="E336" s="66">
        <v>280</v>
      </c>
      <c r="F336" s="66">
        <v>327.6</v>
      </c>
      <c r="G336" s="66">
        <v>280</v>
      </c>
      <c r="H336" s="66">
        <f t="shared" si="11"/>
        <v>117.00000000000001</v>
      </c>
    </row>
    <row r="337" spans="1:13" ht="12.75">
      <c r="A337" s="32">
        <v>632</v>
      </c>
      <c r="B337" s="73" t="s">
        <v>1526</v>
      </c>
      <c r="C337" s="32" t="s">
        <v>1540</v>
      </c>
      <c r="D337" s="33" t="s">
        <v>1553</v>
      </c>
      <c r="E337" s="66">
        <v>1500</v>
      </c>
      <c r="F337" s="66">
        <v>1029.38</v>
      </c>
      <c r="G337" s="66">
        <v>1500</v>
      </c>
      <c r="H337" s="66">
        <f t="shared" si="11"/>
        <v>68.62533333333334</v>
      </c>
      <c r="K337" s="254"/>
      <c r="L337" s="254"/>
      <c r="M337" s="254"/>
    </row>
    <row r="338" spans="1:8" ht="12.75">
      <c r="A338" s="32">
        <v>633</v>
      </c>
      <c r="B338" s="73" t="s">
        <v>1527</v>
      </c>
      <c r="C338" s="32" t="s">
        <v>1540</v>
      </c>
      <c r="D338" s="33" t="s">
        <v>1349</v>
      </c>
      <c r="E338" s="66">
        <v>880</v>
      </c>
      <c r="F338" s="66">
        <v>2477.65</v>
      </c>
      <c r="G338" s="66">
        <v>880</v>
      </c>
      <c r="H338" s="66">
        <f t="shared" si="11"/>
        <v>281.5511363636364</v>
      </c>
    </row>
    <row r="339" spans="1:8" ht="12.75">
      <c r="A339" s="32">
        <v>634</v>
      </c>
      <c r="B339" s="73" t="s">
        <v>1528</v>
      </c>
      <c r="C339" s="32" t="s">
        <v>1540</v>
      </c>
      <c r="D339" s="33" t="s">
        <v>1350</v>
      </c>
      <c r="E339" s="66">
        <v>0</v>
      </c>
      <c r="F339" s="66">
        <v>0</v>
      </c>
      <c r="G339" s="66">
        <v>0</v>
      </c>
      <c r="H339" s="66">
        <f t="shared" si="11"/>
        <v>0</v>
      </c>
    </row>
    <row r="340" spans="1:14" ht="12.75">
      <c r="A340" s="32">
        <v>635</v>
      </c>
      <c r="B340" s="73" t="s">
        <v>1529</v>
      </c>
      <c r="C340" s="32" t="s">
        <v>1540</v>
      </c>
      <c r="D340" s="33" t="s">
        <v>552</v>
      </c>
      <c r="E340" s="66">
        <v>172</v>
      </c>
      <c r="F340" s="66">
        <v>243.47</v>
      </c>
      <c r="G340" s="66">
        <v>172</v>
      </c>
      <c r="H340" s="66">
        <f t="shared" si="11"/>
        <v>141.55232558139534</v>
      </c>
      <c r="K340" s="254"/>
      <c r="L340" s="254"/>
      <c r="M340" s="254"/>
      <c r="N340" s="254"/>
    </row>
    <row r="341" spans="1:14" ht="12.75">
      <c r="A341" s="65">
        <v>636</v>
      </c>
      <c r="B341" s="64" t="s">
        <v>1136</v>
      </c>
      <c r="C341" s="65" t="s">
        <v>1540</v>
      </c>
      <c r="D341" s="70" t="s">
        <v>1101</v>
      </c>
      <c r="E341" s="66">
        <v>0</v>
      </c>
      <c r="F341" s="66">
        <v>2745.71</v>
      </c>
      <c r="G341" s="66">
        <v>0</v>
      </c>
      <c r="H341" s="66">
        <f t="shared" si="11"/>
        <v>0</v>
      </c>
      <c r="N341" s="254"/>
    </row>
    <row r="342" spans="1:8" ht="12.75" customHeight="1">
      <c r="A342" s="65">
        <v>637</v>
      </c>
      <c r="B342" s="64" t="s">
        <v>1530</v>
      </c>
      <c r="C342" s="65" t="s">
        <v>1540</v>
      </c>
      <c r="D342" s="70" t="s">
        <v>1301</v>
      </c>
      <c r="E342" s="66">
        <v>22500</v>
      </c>
      <c r="F342" s="66">
        <v>17053.24</v>
      </c>
      <c r="G342" s="66">
        <v>22500</v>
      </c>
      <c r="H342" s="66">
        <f t="shared" si="11"/>
        <v>75.79217777777778</v>
      </c>
    </row>
    <row r="343" spans="1:13" ht="12.75">
      <c r="A343" s="65">
        <v>642</v>
      </c>
      <c r="B343" s="64" t="s">
        <v>1531</v>
      </c>
      <c r="C343" s="65" t="s">
        <v>1540</v>
      </c>
      <c r="D343" s="70" t="s">
        <v>1137</v>
      </c>
      <c r="E343" s="66">
        <v>0</v>
      </c>
      <c r="F343" s="66">
        <v>208.41</v>
      </c>
      <c r="G343" s="66">
        <v>0</v>
      </c>
      <c r="H343" s="66">
        <f t="shared" si="11"/>
        <v>0</v>
      </c>
      <c r="K343" s="254"/>
      <c r="L343" s="254"/>
      <c r="M343" s="254"/>
    </row>
    <row r="344" spans="1:10" ht="12.75">
      <c r="A344" s="65">
        <v>642</v>
      </c>
      <c r="B344" s="64" t="s">
        <v>1532</v>
      </c>
      <c r="C344" s="65" t="s">
        <v>1540</v>
      </c>
      <c r="D344" s="70" t="s">
        <v>1533</v>
      </c>
      <c r="E344" s="66">
        <v>0</v>
      </c>
      <c r="F344" s="66">
        <v>0</v>
      </c>
      <c r="G344" s="66">
        <v>0</v>
      </c>
      <c r="H344" s="66">
        <f t="shared" si="11"/>
        <v>0</v>
      </c>
      <c r="J344" s="254"/>
    </row>
    <row r="345" spans="1:8" ht="12.75">
      <c r="A345" s="65">
        <v>717002</v>
      </c>
      <c r="B345" s="64" t="s">
        <v>1534</v>
      </c>
      <c r="C345" s="65" t="s">
        <v>1540</v>
      </c>
      <c r="D345" s="70" t="s">
        <v>104</v>
      </c>
      <c r="E345" s="66">
        <v>0</v>
      </c>
      <c r="F345" s="66">
        <v>1943.05</v>
      </c>
      <c r="G345" s="66">
        <v>0</v>
      </c>
      <c r="H345" s="66">
        <f t="shared" si="11"/>
        <v>0</v>
      </c>
    </row>
    <row r="346" spans="1:8" ht="12.75">
      <c r="A346" s="47" t="s">
        <v>1704</v>
      </c>
      <c r="B346" s="47" t="s">
        <v>1705</v>
      </c>
      <c r="C346" s="25" t="s">
        <v>475</v>
      </c>
      <c r="D346" s="17" t="s">
        <v>1304</v>
      </c>
      <c r="E346" s="26">
        <f>SUM(E347:E347)</f>
        <v>1000</v>
      </c>
      <c r="F346" s="26">
        <f>SUM(F347:F347)</f>
        <v>2879.2</v>
      </c>
      <c r="G346" s="26">
        <f>SUM(G347:G347)</f>
        <v>1000</v>
      </c>
      <c r="H346" s="26">
        <f t="shared" si="11"/>
        <v>287.92</v>
      </c>
    </row>
    <row r="347" spans="1:15" ht="12.75">
      <c r="A347" s="74">
        <v>600</v>
      </c>
      <c r="B347" s="73" t="s">
        <v>1268</v>
      </c>
      <c r="C347" s="32" t="s">
        <v>1540</v>
      </c>
      <c r="D347" s="75" t="s">
        <v>1318</v>
      </c>
      <c r="E347" s="66">
        <v>1000</v>
      </c>
      <c r="F347" s="66">
        <v>2879.2</v>
      </c>
      <c r="G347" s="66">
        <v>1000</v>
      </c>
      <c r="H347" s="66">
        <f t="shared" si="11"/>
        <v>287.92</v>
      </c>
      <c r="L347" s="254"/>
      <c r="M347" s="254"/>
      <c r="N347" s="254"/>
      <c r="O347" s="254"/>
    </row>
    <row r="348" spans="1:8" ht="12.75">
      <c r="A348" s="47" t="s">
        <v>1712</v>
      </c>
      <c r="B348" s="47" t="s">
        <v>1713</v>
      </c>
      <c r="C348" s="25" t="s">
        <v>475</v>
      </c>
      <c r="D348" s="17" t="s">
        <v>1714</v>
      </c>
      <c r="E348" s="26">
        <f>SUM(E349:E349)</f>
        <v>0</v>
      </c>
      <c r="F348" s="26">
        <f>SUM(F349:F349)</f>
        <v>0</v>
      </c>
      <c r="G348" s="26">
        <f>SUM(G349:G349)</f>
        <v>0</v>
      </c>
      <c r="H348" s="26">
        <f t="shared" si="11"/>
        <v>0</v>
      </c>
    </row>
    <row r="349" spans="1:8" ht="12.75">
      <c r="A349" s="65"/>
      <c r="B349" s="73" t="s">
        <v>1269</v>
      </c>
      <c r="C349" s="32" t="s">
        <v>1540</v>
      </c>
      <c r="D349" s="70"/>
      <c r="E349" s="34"/>
      <c r="F349" s="34"/>
      <c r="G349" s="34"/>
      <c r="H349" s="34">
        <f t="shared" si="11"/>
        <v>0</v>
      </c>
    </row>
    <row r="350" spans="1:8" ht="12.75">
      <c r="A350" s="47" t="s">
        <v>1499</v>
      </c>
      <c r="B350" s="47" t="s">
        <v>1351</v>
      </c>
      <c r="C350" s="25" t="s">
        <v>475</v>
      </c>
      <c r="D350" s="17" t="s">
        <v>1352</v>
      </c>
      <c r="E350" s="26">
        <f>SUM(E351:E351)</f>
        <v>0</v>
      </c>
      <c r="F350" s="26">
        <f>SUM(F351:F351)</f>
        <v>0</v>
      </c>
      <c r="G350" s="26">
        <f>SUM(G351:G351)</f>
        <v>0</v>
      </c>
      <c r="H350" s="26">
        <f t="shared" si="11"/>
        <v>0</v>
      </c>
    </row>
    <row r="351" spans="1:8" ht="12.75">
      <c r="A351" s="32"/>
      <c r="B351" s="73" t="s">
        <v>1270</v>
      </c>
      <c r="C351" s="32" t="s">
        <v>1540</v>
      </c>
      <c r="D351" s="33"/>
      <c r="E351" s="34"/>
      <c r="F351" s="34"/>
      <c r="G351" s="34"/>
      <c r="H351" s="34">
        <f t="shared" si="11"/>
        <v>0</v>
      </c>
    </row>
    <row r="352" spans="1:8" ht="12.75">
      <c r="A352" s="47" t="s">
        <v>1716</v>
      </c>
      <c r="B352" s="47" t="s">
        <v>1717</v>
      </c>
      <c r="C352" s="25" t="s">
        <v>475</v>
      </c>
      <c r="D352" s="17" t="s">
        <v>1718</v>
      </c>
      <c r="E352" s="26">
        <f>SUM(E353:E354)</f>
        <v>0</v>
      </c>
      <c r="F352" s="26">
        <f>SUM(F353:F354)</f>
        <v>25077.65</v>
      </c>
      <c r="G352" s="26">
        <f>SUM(G353:G354)</f>
        <v>0</v>
      </c>
      <c r="H352" s="26">
        <f t="shared" si="11"/>
        <v>0</v>
      </c>
    </row>
    <row r="353" spans="1:8" ht="12.75">
      <c r="A353" s="74">
        <v>600</v>
      </c>
      <c r="B353" s="64" t="s">
        <v>1270</v>
      </c>
      <c r="C353" s="65" t="s">
        <v>844</v>
      </c>
      <c r="D353" s="75" t="s">
        <v>1318</v>
      </c>
      <c r="E353" s="34">
        <v>0</v>
      </c>
      <c r="F353" s="34">
        <v>15190.44</v>
      </c>
      <c r="G353" s="34">
        <v>0</v>
      </c>
      <c r="H353" s="34">
        <f t="shared" si="11"/>
        <v>0</v>
      </c>
    </row>
    <row r="354" spans="1:8" ht="12.75">
      <c r="A354" s="74">
        <v>600</v>
      </c>
      <c r="B354" s="64" t="s">
        <v>843</v>
      </c>
      <c r="C354" s="65" t="s">
        <v>1720</v>
      </c>
      <c r="D354" s="75" t="s">
        <v>1318</v>
      </c>
      <c r="E354" s="34">
        <v>0</v>
      </c>
      <c r="F354" s="34">
        <v>9887.21</v>
      </c>
      <c r="G354" s="34">
        <v>0</v>
      </c>
      <c r="H354" s="34">
        <f t="shared" si="11"/>
        <v>0</v>
      </c>
    </row>
    <row r="355" spans="1:8" ht="12.75">
      <c r="A355" s="24"/>
      <c r="B355" s="72"/>
      <c r="C355" s="23" t="s">
        <v>1540</v>
      </c>
      <c r="D355" s="48" t="s">
        <v>466</v>
      </c>
      <c r="E355" s="50">
        <f>SUM(E352,E350,E348,E346,E333)</f>
        <v>131788</v>
      </c>
      <c r="F355" s="50">
        <f>SUM(F352,F350,F348,F346,F333)</f>
        <v>97151.73000000001</v>
      </c>
      <c r="G355" s="50">
        <f>SUM(G352,G350,G348,G346,G333)</f>
        <v>131788</v>
      </c>
      <c r="H355" s="50">
        <f t="shared" si="11"/>
        <v>73.71819133760282</v>
      </c>
    </row>
    <row r="356" spans="1:16" s="1" customFormat="1" ht="12.75">
      <c r="A356" s="260"/>
      <c r="B356" s="267"/>
      <c r="C356" s="259"/>
      <c r="D356" s="268"/>
      <c r="E356" s="269"/>
      <c r="F356" s="269"/>
      <c r="G356" s="269"/>
      <c r="H356" s="269"/>
      <c r="J356" s="254"/>
      <c r="K356" s="253"/>
      <c r="L356" s="255"/>
      <c r="M356" s="253"/>
      <c r="N356" s="253"/>
      <c r="O356" s="253"/>
      <c r="P356" s="253"/>
    </row>
    <row r="357" spans="1:8" ht="12.75">
      <c r="A357" s="327" t="s">
        <v>713</v>
      </c>
      <c r="B357" s="327"/>
      <c r="C357" s="327"/>
      <c r="D357" s="327"/>
      <c r="E357" s="327"/>
      <c r="F357" s="327"/>
      <c r="G357" s="327"/>
      <c r="H357" s="328"/>
    </row>
    <row r="358" spans="1:8" ht="24" customHeight="1">
      <c r="A358" s="329" t="s">
        <v>14</v>
      </c>
      <c r="B358" s="330"/>
      <c r="C358" s="330"/>
      <c r="D358" s="330"/>
      <c r="E358" s="330"/>
      <c r="F358" s="330"/>
      <c r="G358" s="330"/>
      <c r="H358" s="330"/>
    </row>
    <row r="359" spans="1:8" ht="12.75">
      <c r="A359" s="330"/>
      <c r="B359" s="330"/>
      <c r="C359" s="330"/>
      <c r="D359" s="330"/>
      <c r="E359" s="330"/>
      <c r="F359" s="330"/>
      <c r="G359" s="330"/>
      <c r="H359" s="330"/>
    </row>
    <row r="360" spans="1:8" ht="12.75">
      <c r="A360" s="58"/>
      <c r="B360" s="59"/>
      <c r="C360" s="60"/>
      <c r="D360" s="61"/>
      <c r="E360" s="58"/>
      <c r="F360" s="58"/>
      <c r="G360" s="58"/>
      <c r="H360" s="58"/>
    </row>
    <row r="361" spans="1:8" ht="16.5">
      <c r="A361" s="27"/>
      <c r="B361" s="132" t="s">
        <v>386</v>
      </c>
      <c r="C361" s="27" t="s">
        <v>477</v>
      </c>
      <c r="D361" s="19" t="s">
        <v>651</v>
      </c>
      <c r="E361" s="40" t="s">
        <v>464</v>
      </c>
      <c r="F361" s="40" t="s">
        <v>1295</v>
      </c>
      <c r="G361" s="40" t="s">
        <v>1299</v>
      </c>
      <c r="H361" s="18" t="s">
        <v>465</v>
      </c>
    </row>
    <row r="362" spans="1:8" ht="12.75">
      <c r="A362" s="78" t="s">
        <v>470</v>
      </c>
      <c r="B362" s="141" t="s">
        <v>471</v>
      </c>
      <c r="C362" s="78"/>
      <c r="D362" s="79" t="s">
        <v>462</v>
      </c>
      <c r="E362" s="80"/>
      <c r="F362" s="80"/>
      <c r="G362" s="80"/>
      <c r="H362" s="80"/>
    </row>
    <row r="363" spans="1:8" ht="12.75">
      <c r="A363" s="47" t="s">
        <v>473</v>
      </c>
      <c r="B363" s="47" t="s">
        <v>474</v>
      </c>
      <c r="C363" s="25" t="s">
        <v>475</v>
      </c>
      <c r="D363" s="38" t="s">
        <v>476</v>
      </c>
      <c r="E363" s="133">
        <f>SUM(E364:E365)</f>
        <v>21965</v>
      </c>
      <c r="F363" s="133">
        <f>SUM(F364:F365)</f>
        <v>12574.46</v>
      </c>
      <c r="G363" s="133">
        <f>SUM(G364:G365)</f>
        <v>21965</v>
      </c>
      <c r="H363" s="133">
        <f aca="true" t="shared" si="12" ref="H363:H368">IF(E363=0,,F363/E363*100)</f>
        <v>57.24771226951969</v>
      </c>
    </row>
    <row r="364" spans="1:8" ht="12.75">
      <c r="A364" s="32">
        <v>642</v>
      </c>
      <c r="B364" s="73" t="s">
        <v>1535</v>
      </c>
      <c r="C364" s="32" t="s">
        <v>1540</v>
      </c>
      <c r="D364" s="33" t="s">
        <v>1536</v>
      </c>
      <c r="E364" s="66">
        <v>19565</v>
      </c>
      <c r="F364" s="34">
        <v>10214.46</v>
      </c>
      <c r="G364" s="34">
        <v>19565</v>
      </c>
      <c r="H364" s="34">
        <f t="shared" si="12"/>
        <v>52.207820086889846</v>
      </c>
    </row>
    <row r="365" spans="1:8" ht="12.75">
      <c r="A365" s="68">
        <v>600</v>
      </c>
      <c r="B365" s="73" t="s">
        <v>1537</v>
      </c>
      <c r="C365" s="32" t="s">
        <v>1540</v>
      </c>
      <c r="D365" s="69" t="s">
        <v>651</v>
      </c>
      <c r="E365" s="66">
        <v>2400</v>
      </c>
      <c r="F365" s="34">
        <v>2360</v>
      </c>
      <c r="G365" s="34">
        <v>2400</v>
      </c>
      <c r="H365" s="34">
        <f t="shared" si="12"/>
        <v>98.33333333333333</v>
      </c>
    </row>
    <row r="366" spans="1:8" ht="12.75">
      <c r="A366" s="47" t="s">
        <v>1704</v>
      </c>
      <c r="B366" s="47" t="s">
        <v>1705</v>
      </c>
      <c r="C366" s="25" t="s">
        <v>475</v>
      </c>
      <c r="D366" s="17" t="s">
        <v>1304</v>
      </c>
      <c r="E366" s="26">
        <f>SUM(E367:E367)</f>
        <v>0</v>
      </c>
      <c r="F366" s="26">
        <f>SUM(F367:F367)</f>
        <v>0</v>
      </c>
      <c r="G366" s="26">
        <f>SUM(G367:G367)</f>
        <v>0</v>
      </c>
      <c r="H366" s="26">
        <f t="shared" si="12"/>
        <v>0</v>
      </c>
    </row>
    <row r="367" spans="1:8" ht="12.75">
      <c r="A367" s="32"/>
      <c r="B367" s="73" t="s">
        <v>1538</v>
      </c>
      <c r="C367" s="32" t="s">
        <v>1540</v>
      </c>
      <c r="D367" s="70"/>
      <c r="E367" s="66"/>
      <c r="F367" s="66"/>
      <c r="G367" s="66"/>
      <c r="H367" s="134">
        <f t="shared" si="12"/>
        <v>0</v>
      </c>
    </row>
    <row r="368" spans="1:8" ht="12.75">
      <c r="A368" s="24"/>
      <c r="B368" s="72"/>
      <c r="C368" s="23" t="s">
        <v>1540</v>
      </c>
      <c r="D368" s="48" t="s">
        <v>466</v>
      </c>
      <c r="E368" s="50">
        <f>SUM(E366,E363)</f>
        <v>21965</v>
      </c>
      <c r="F368" s="50">
        <f>SUM(F366,F363)</f>
        <v>12574.46</v>
      </c>
      <c r="G368" s="50">
        <f>SUM(G366,G363)</f>
        <v>21965</v>
      </c>
      <c r="H368" s="50">
        <f t="shared" si="12"/>
        <v>57.24771226951969</v>
      </c>
    </row>
    <row r="369" spans="1:8" ht="12.75">
      <c r="A369" s="58"/>
      <c r="B369" s="59"/>
      <c r="C369" s="60"/>
      <c r="D369" s="61"/>
      <c r="E369" s="58"/>
      <c r="F369" s="58"/>
      <c r="G369" s="58"/>
      <c r="H369" s="58"/>
    </row>
    <row r="370" spans="1:8" ht="12.75">
      <c r="A370" s="327" t="s">
        <v>713</v>
      </c>
      <c r="B370" s="327"/>
      <c r="C370" s="327"/>
      <c r="D370" s="327"/>
      <c r="E370" s="327"/>
      <c r="F370" s="327"/>
      <c r="G370" s="327"/>
      <c r="H370" s="328"/>
    </row>
    <row r="371" spans="1:8" ht="12.75">
      <c r="A371" s="329" t="s">
        <v>15</v>
      </c>
      <c r="B371" s="330"/>
      <c r="C371" s="330"/>
      <c r="D371" s="330"/>
      <c r="E371" s="330"/>
      <c r="F371" s="330"/>
      <c r="G371" s="330"/>
      <c r="H371" s="330"/>
    </row>
    <row r="372" spans="1:8" ht="12.75">
      <c r="A372" s="330"/>
      <c r="B372" s="330"/>
      <c r="C372" s="330"/>
      <c r="D372" s="330"/>
      <c r="E372" s="330"/>
      <c r="F372" s="330"/>
      <c r="G372" s="330"/>
      <c r="H372" s="330"/>
    </row>
    <row r="373" spans="1:8" ht="12.75">
      <c r="A373" s="58"/>
      <c r="B373" s="59"/>
      <c r="C373" s="60"/>
      <c r="D373" s="61"/>
      <c r="E373" s="58"/>
      <c r="F373" s="58"/>
      <c r="G373" s="58"/>
      <c r="H373" s="58"/>
    </row>
    <row r="375" spans="1:8" ht="21.75" customHeight="1">
      <c r="A375" s="373" t="s">
        <v>1681</v>
      </c>
      <c r="B375" s="373"/>
      <c r="C375" s="373"/>
      <c r="D375" s="373"/>
      <c r="E375" s="374">
        <v>2013</v>
      </c>
      <c r="F375" s="374"/>
      <c r="G375" s="374"/>
      <c r="H375" s="375"/>
    </row>
    <row r="376" spans="1:8" ht="21.75" customHeight="1">
      <c r="A376" s="86" t="s">
        <v>470</v>
      </c>
      <c r="B376" s="37" t="s">
        <v>471</v>
      </c>
      <c r="C376" s="14" t="s">
        <v>472</v>
      </c>
      <c r="D376" s="15" t="s">
        <v>462</v>
      </c>
      <c r="E376" s="86" t="s">
        <v>1318</v>
      </c>
      <c r="F376" s="86" t="s">
        <v>1319</v>
      </c>
      <c r="G376" s="86" t="s">
        <v>469</v>
      </c>
      <c r="H376" s="86" t="s">
        <v>466</v>
      </c>
    </row>
    <row r="377" spans="1:8" ht="21.75" customHeight="1">
      <c r="A377" s="106" t="s">
        <v>1322</v>
      </c>
      <c r="B377" s="353" t="s">
        <v>1662</v>
      </c>
      <c r="C377" s="356" t="s">
        <v>477</v>
      </c>
      <c r="D377" s="359" t="s">
        <v>387</v>
      </c>
      <c r="E377" s="107">
        <f>SUM(E15:E24,E31)</f>
        <v>152235</v>
      </c>
      <c r="F377" s="107">
        <f>SUM(E25:E28)</f>
        <v>0</v>
      </c>
      <c r="G377" s="107">
        <f>SUM(E29)</f>
        <v>0</v>
      </c>
      <c r="H377" s="107">
        <f>SUM(E377:G377)</f>
        <v>152235</v>
      </c>
    </row>
    <row r="378" spans="1:8" ht="21.75" customHeight="1">
      <c r="A378" s="106" t="s">
        <v>1324</v>
      </c>
      <c r="B378" s="354"/>
      <c r="C378" s="357"/>
      <c r="D378" s="360"/>
      <c r="E378" s="110">
        <f>SUM(F15:F24,F31)</f>
        <v>76677.94999999998</v>
      </c>
      <c r="F378" s="110">
        <f>SUM(F25:F28)</f>
        <v>0</v>
      </c>
      <c r="G378" s="110">
        <f>SUM(F29)</f>
        <v>0</v>
      </c>
      <c r="H378" s="107">
        <f>SUM(E378:G378)</f>
        <v>76677.94999999998</v>
      </c>
    </row>
    <row r="379" spans="1:8" ht="21.75" customHeight="1">
      <c r="A379" s="106" t="s">
        <v>1325</v>
      </c>
      <c r="B379" s="355"/>
      <c r="C379" s="358"/>
      <c r="D379" s="361"/>
      <c r="E379" s="110">
        <f>IF(E377=0,,E378/E377*100)</f>
        <v>50.36814792918841</v>
      </c>
      <c r="F379" s="110">
        <f>IF(F377=0,,F378/F377*100)</f>
        <v>0</v>
      </c>
      <c r="G379" s="110">
        <f>IF(G377=0,,G378/G377*100)</f>
        <v>0</v>
      </c>
      <c r="H379" s="110">
        <f>IF(H377=0,,H378/H377*100)</f>
        <v>50.36814792918841</v>
      </c>
    </row>
    <row r="380" spans="1:8" ht="21.75" customHeight="1">
      <c r="A380" s="106" t="s">
        <v>1322</v>
      </c>
      <c r="B380" s="353" t="s">
        <v>374</v>
      </c>
      <c r="C380" s="356" t="s">
        <v>477</v>
      </c>
      <c r="D380" s="359" t="s">
        <v>699</v>
      </c>
      <c r="E380" s="107">
        <f>SUM(E47:E55,E62)</f>
        <v>113065</v>
      </c>
      <c r="F380" s="107">
        <f>SUM(E56:E58)</f>
        <v>0</v>
      </c>
      <c r="G380" s="107">
        <f>SUM(E60)</f>
        <v>0</v>
      </c>
      <c r="H380" s="107">
        <f>SUM(E380:G380)</f>
        <v>113065</v>
      </c>
    </row>
    <row r="381" spans="1:8" ht="21.75" customHeight="1">
      <c r="A381" s="106" t="s">
        <v>1324</v>
      </c>
      <c r="B381" s="354"/>
      <c r="C381" s="357"/>
      <c r="D381" s="360"/>
      <c r="E381" s="110">
        <f>SUM(F62,F47:F55)</f>
        <v>57375.939999999995</v>
      </c>
      <c r="F381" s="110">
        <f>SUM(F56:F58)</f>
        <v>0</v>
      </c>
      <c r="G381" s="110">
        <f>SUM(F60)</f>
        <v>0</v>
      </c>
      <c r="H381" s="107">
        <f>SUM(E381:G381)</f>
        <v>57375.939999999995</v>
      </c>
    </row>
    <row r="382" spans="1:8" ht="21.75" customHeight="1">
      <c r="A382" s="106" t="s">
        <v>1325</v>
      </c>
      <c r="B382" s="355"/>
      <c r="C382" s="358"/>
      <c r="D382" s="361"/>
      <c r="E382" s="110">
        <f>IF(E380=0,,E381/E380*100)</f>
        <v>50.74597797726971</v>
      </c>
      <c r="F382" s="110">
        <f>IF(F380=0,,F381/F380*100)</f>
        <v>0</v>
      </c>
      <c r="G382" s="110">
        <f>IF(G380=0,,G381/G380*100)</f>
        <v>0</v>
      </c>
      <c r="H382" s="110">
        <f>IF(H380=0,,H381/H380*100)</f>
        <v>50.74597797726971</v>
      </c>
    </row>
    <row r="383" spans="1:8" ht="21.75" customHeight="1">
      <c r="A383" s="106" t="s">
        <v>1322</v>
      </c>
      <c r="B383" s="353" t="s">
        <v>375</v>
      </c>
      <c r="C383" s="356" t="s">
        <v>477</v>
      </c>
      <c r="D383" s="359" t="s">
        <v>703</v>
      </c>
      <c r="E383" s="107">
        <f>SUM(E78:E88,E92:E93,E95,E99)</f>
        <v>230800</v>
      </c>
      <c r="F383" s="107">
        <f>SUM(E89:E90)</f>
        <v>0</v>
      </c>
      <c r="G383" s="107"/>
      <c r="H383" s="107">
        <f>SUM(E383:G383)</f>
        <v>230800</v>
      </c>
    </row>
    <row r="384" spans="1:8" ht="21.75" customHeight="1">
      <c r="A384" s="106" t="s">
        <v>1324</v>
      </c>
      <c r="B384" s="354"/>
      <c r="C384" s="357"/>
      <c r="D384" s="360"/>
      <c r="E384" s="110">
        <f>SUM(F78:F88,F92,F93,F95,F99)</f>
        <v>105568.13</v>
      </c>
      <c r="F384" s="110">
        <f>SUM(F89:F90)</f>
        <v>0</v>
      </c>
      <c r="G384" s="110"/>
      <c r="H384" s="107">
        <f>SUM(E384:G384)</f>
        <v>105568.13</v>
      </c>
    </row>
    <row r="385" spans="1:8" ht="21.75" customHeight="1">
      <c r="A385" s="106" t="s">
        <v>1325</v>
      </c>
      <c r="B385" s="355"/>
      <c r="C385" s="358"/>
      <c r="D385" s="361"/>
      <c r="E385" s="110">
        <f>IF(E383=0,,E384/E383*100)</f>
        <v>45.740090987868285</v>
      </c>
      <c r="F385" s="110">
        <f>IF(F383=0,,F384/F383*100)</f>
        <v>0</v>
      </c>
      <c r="G385" s="110">
        <f>IF(G383=0,,G384/G383*100)</f>
        <v>0</v>
      </c>
      <c r="H385" s="110">
        <f>IF(H383=0,,H384/H383*100)</f>
        <v>45.740090987868285</v>
      </c>
    </row>
    <row r="386" spans="1:8" ht="21.75" customHeight="1">
      <c r="A386" s="106" t="s">
        <v>1322</v>
      </c>
      <c r="B386" s="353" t="s">
        <v>376</v>
      </c>
      <c r="C386" s="356" t="s">
        <v>477</v>
      </c>
      <c r="D386" s="359" t="s">
        <v>700</v>
      </c>
      <c r="E386" s="107">
        <f>SUM(E109:E113,E115:E124,E130:E133)</f>
        <v>493485</v>
      </c>
      <c r="F386" s="107"/>
      <c r="G386" s="107"/>
      <c r="H386" s="107">
        <f>SUM(E386:G386)</f>
        <v>493485</v>
      </c>
    </row>
    <row r="387" spans="1:8" ht="21.75" customHeight="1">
      <c r="A387" s="106" t="s">
        <v>1324</v>
      </c>
      <c r="B387" s="354"/>
      <c r="C387" s="357"/>
      <c r="D387" s="360"/>
      <c r="E387" s="110">
        <f>SUM(F109:F113,F115:F124,F130:F133)</f>
        <v>207376.24</v>
      </c>
      <c r="F387" s="110"/>
      <c r="G387" s="110"/>
      <c r="H387" s="107">
        <f>SUM(E387:G387)</f>
        <v>207376.24</v>
      </c>
    </row>
    <row r="388" spans="1:8" ht="21.75" customHeight="1">
      <c r="A388" s="106" t="s">
        <v>1325</v>
      </c>
      <c r="B388" s="355"/>
      <c r="C388" s="358"/>
      <c r="D388" s="361"/>
      <c r="E388" s="110">
        <f>IF(E386=0,,E387/E386*100)</f>
        <v>42.02280515111908</v>
      </c>
      <c r="F388" s="110">
        <f>IF(F386=0,,F387/F386*100)</f>
        <v>0</v>
      </c>
      <c r="G388" s="110">
        <f>IF(G386=0,,G387/G386*100)</f>
        <v>0</v>
      </c>
      <c r="H388" s="110">
        <f>IF(H387=0,,H387/H386*100)</f>
        <v>42.02280515111908</v>
      </c>
    </row>
    <row r="389" spans="1:8" ht="21.75" customHeight="1">
      <c r="A389" s="106" t="s">
        <v>1322</v>
      </c>
      <c r="B389" s="353" t="s">
        <v>377</v>
      </c>
      <c r="C389" s="356" t="s">
        <v>477</v>
      </c>
      <c r="D389" s="359" t="s">
        <v>701</v>
      </c>
      <c r="E389" s="107">
        <f>SUM(E143:E151,E159)</f>
        <v>15390</v>
      </c>
      <c r="F389" s="107"/>
      <c r="G389" s="107"/>
      <c r="H389" s="107">
        <f>SUM(E389:G389)</f>
        <v>15390</v>
      </c>
    </row>
    <row r="390" spans="1:8" ht="21.75" customHeight="1">
      <c r="A390" s="106" t="s">
        <v>1324</v>
      </c>
      <c r="B390" s="354"/>
      <c r="C390" s="357"/>
      <c r="D390" s="360"/>
      <c r="E390" s="110">
        <f>SUM(F143:F151,F159,F153)</f>
        <v>11501.93</v>
      </c>
      <c r="F390" s="110"/>
      <c r="G390" s="110"/>
      <c r="H390" s="107">
        <f>SUM(E390:G390)</f>
        <v>11501.93</v>
      </c>
    </row>
    <row r="391" spans="1:8" ht="21.75" customHeight="1">
      <c r="A391" s="106" t="s">
        <v>1325</v>
      </c>
      <c r="B391" s="355"/>
      <c r="C391" s="358"/>
      <c r="D391" s="361"/>
      <c r="E391" s="110">
        <f>IF(E390=0,,E390/E389*100)</f>
        <v>74.73638726445743</v>
      </c>
      <c r="F391" s="110">
        <f>IF(F389=0,,F390/F389*100)</f>
        <v>0</v>
      </c>
      <c r="G391" s="110">
        <f>IF(G390=0,,G390/G389*100)</f>
        <v>0</v>
      </c>
      <c r="H391" s="110">
        <f>IF(H390=0,,H390/H389*100)</f>
        <v>74.73638726445743</v>
      </c>
    </row>
    <row r="392" spans="1:8" ht="21.75" customHeight="1">
      <c r="A392" s="106" t="s">
        <v>1322</v>
      </c>
      <c r="B392" s="353" t="s">
        <v>378</v>
      </c>
      <c r="C392" s="356" t="s">
        <v>477</v>
      </c>
      <c r="D392" s="359" t="s">
        <v>702</v>
      </c>
      <c r="E392" s="107">
        <f>SUM(E169:E177)</f>
        <v>51765</v>
      </c>
      <c r="F392" s="107"/>
      <c r="G392" s="107"/>
      <c r="H392" s="107">
        <f>SUM(E392:G392)</f>
        <v>51765</v>
      </c>
    </row>
    <row r="393" spans="1:8" ht="21.75" customHeight="1">
      <c r="A393" s="106" t="s">
        <v>1324</v>
      </c>
      <c r="B393" s="354"/>
      <c r="C393" s="357"/>
      <c r="D393" s="360"/>
      <c r="E393" s="110">
        <f>SUM(F169:F177,F179,F185)</f>
        <v>33174.770000000004</v>
      </c>
      <c r="F393" s="110"/>
      <c r="G393" s="110"/>
      <c r="H393" s="107">
        <f>SUM(E393:G393)</f>
        <v>33174.770000000004</v>
      </c>
    </row>
    <row r="394" spans="1:8" ht="21.75" customHeight="1">
      <c r="A394" s="106" t="s">
        <v>1325</v>
      </c>
      <c r="B394" s="355"/>
      <c r="C394" s="358"/>
      <c r="D394" s="361"/>
      <c r="E394" s="110">
        <f>IF(E393=0,,E393/E392*100)</f>
        <v>64.08725973147881</v>
      </c>
      <c r="F394" s="110">
        <f>IF(F392=0,,F393/F392*100)</f>
        <v>0</v>
      </c>
      <c r="G394" s="110">
        <f>IF(G393=0,,G393/G392*100)</f>
        <v>0</v>
      </c>
      <c r="H394" s="110">
        <f>IF(H393=0,,H393/H392*100)</f>
        <v>64.08725973147881</v>
      </c>
    </row>
    <row r="395" spans="1:8" ht="21.75" customHeight="1">
      <c r="A395" s="106" t="s">
        <v>1322</v>
      </c>
      <c r="B395" s="353" t="s">
        <v>379</v>
      </c>
      <c r="C395" s="356" t="s">
        <v>477</v>
      </c>
      <c r="D395" s="359" t="s">
        <v>704</v>
      </c>
      <c r="E395" s="107">
        <f>SUM(E195:E205,E208:E218,E224:E226)</f>
        <v>479463</v>
      </c>
      <c r="F395" s="107">
        <f>SUM(E206)</f>
        <v>0</v>
      </c>
      <c r="G395" s="107"/>
      <c r="H395" s="107">
        <f>SUM(E395:G395)</f>
        <v>479463</v>
      </c>
    </row>
    <row r="396" spans="1:8" ht="21.75" customHeight="1">
      <c r="A396" s="106" t="s">
        <v>1324</v>
      </c>
      <c r="B396" s="354"/>
      <c r="C396" s="357"/>
      <c r="D396" s="360"/>
      <c r="E396" s="110">
        <f>SUM(F224:F226,F208:F218,F195:F205)</f>
        <v>211790.02</v>
      </c>
      <c r="F396" s="110">
        <f>SUM(F206)</f>
        <v>0</v>
      </c>
      <c r="G396" s="110"/>
      <c r="H396" s="107">
        <f>SUM(E396:G396)</f>
        <v>211790.02</v>
      </c>
    </row>
    <row r="397" spans="1:8" ht="21.75" customHeight="1">
      <c r="A397" s="106" t="s">
        <v>1325</v>
      </c>
      <c r="B397" s="355"/>
      <c r="C397" s="358"/>
      <c r="D397" s="361"/>
      <c r="E397" s="110">
        <f>IF(E396=0,,E396/E395*100)</f>
        <v>44.17233863718368</v>
      </c>
      <c r="F397" s="110">
        <f>IF(F395=0,,F396/F395*100)</f>
        <v>0</v>
      </c>
      <c r="G397" s="110">
        <f>IF(G395=0,,G396/G395*100)</f>
        <v>0</v>
      </c>
      <c r="H397" s="110">
        <f>IF(H396=0,,H396/H395*100)</f>
        <v>44.17233863718368</v>
      </c>
    </row>
    <row r="398" spans="1:8" ht="21.75" customHeight="1">
      <c r="A398" s="106" t="s">
        <v>1322</v>
      </c>
      <c r="B398" s="353" t="s">
        <v>380</v>
      </c>
      <c r="C398" s="356" t="s">
        <v>477</v>
      </c>
      <c r="D398" s="359" t="s">
        <v>705</v>
      </c>
      <c r="E398" s="107">
        <f>SUM(E236:E244,E252)</f>
        <v>13680</v>
      </c>
      <c r="F398" s="107"/>
      <c r="G398" s="107"/>
      <c r="H398" s="107">
        <f>SUM(E398:G398)</f>
        <v>13680</v>
      </c>
    </row>
    <row r="399" spans="1:8" ht="21.75" customHeight="1">
      <c r="A399" s="106" t="s">
        <v>1324</v>
      </c>
      <c r="B399" s="354"/>
      <c r="C399" s="357"/>
      <c r="D399" s="360"/>
      <c r="E399" s="110">
        <f>SUM(F252,F236:F243,F246)</f>
        <v>6221.58</v>
      </c>
      <c r="F399" s="110"/>
      <c r="G399" s="110"/>
      <c r="H399" s="107">
        <f>SUM(E399:G399)</f>
        <v>6221.58</v>
      </c>
    </row>
    <row r="400" spans="1:8" ht="21.75" customHeight="1">
      <c r="A400" s="106" t="s">
        <v>1325</v>
      </c>
      <c r="B400" s="355"/>
      <c r="C400" s="358"/>
      <c r="D400" s="361"/>
      <c r="E400" s="110">
        <f>IF(E399=0,,E399/E398*100)</f>
        <v>45.479385964912275</v>
      </c>
      <c r="F400" s="110">
        <f>IF(F398=0,,F399/F398*100)</f>
        <v>0</v>
      </c>
      <c r="G400" s="110">
        <f>IF(G399=0,,G399/G398*100)</f>
        <v>0</v>
      </c>
      <c r="H400" s="110">
        <f>IF(H399=0,,H399/H398*100)</f>
        <v>45.479385964912275</v>
      </c>
    </row>
    <row r="401" spans="1:8" ht="21.75" customHeight="1">
      <c r="A401" s="106" t="s">
        <v>1322</v>
      </c>
      <c r="B401" s="353" t="s">
        <v>381</v>
      </c>
      <c r="C401" s="356" t="s">
        <v>477</v>
      </c>
      <c r="D401" s="359" t="s">
        <v>706</v>
      </c>
      <c r="E401" s="107">
        <f>SUM(E262:E270,E278)</f>
        <v>82635</v>
      </c>
      <c r="F401" s="107"/>
      <c r="G401" s="107"/>
      <c r="H401" s="107">
        <f>SUM(E401:G401)</f>
        <v>82635</v>
      </c>
    </row>
    <row r="402" spans="1:8" ht="21.75" customHeight="1">
      <c r="A402" s="106" t="s">
        <v>1324</v>
      </c>
      <c r="B402" s="354"/>
      <c r="C402" s="357"/>
      <c r="D402" s="360"/>
      <c r="E402" s="110">
        <f>SUM(F278,F262:F270,F272)</f>
        <v>41840.62</v>
      </c>
      <c r="F402" s="110"/>
      <c r="G402" s="110"/>
      <c r="H402" s="107">
        <f>SUM(E402:G402)</f>
        <v>41840.62</v>
      </c>
    </row>
    <row r="403" spans="1:8" ht="21.75" customHeight="1">
      <c r="A403" s="106" t="s">
        <v>1325</v>
      </c>
      <c r="B403" s="355"/>
      <c r="C403" s="358"/>
      <c r="D403" s="361"/>
      <c r="E403" s="110">
        <f>IF(E402=0,,E402/E401*100)</f>
        <v>50.6330489502027</v>
      </c>
      <c r="F403" s="110">
        <f>IF(F401=0,,F402/F401*100)</f>
        <v>0</v>
      </c>
      <c r="G403" s="110">
        <f>IF(G402=0,,G402/G401*100)</f>
        <v>0</v>
      </c>
      <c r="H403" s="110">
        <f>IF(H402=0,,H402/H401*100)</f>
        <v>50.6330489502027</v>
      </c>
    </row>
    <row r="404" spans="1:8" ht="21.75" customHeight="1">
      <c r="A404" s="106" t="s">
        <v>1322</v>
      </c>
      <c r="B404" s="353" t="s">
        <v>382</v>
      </c>
      <c r="C404" s="356" t="s">
        <v>477</v>
      </c>
      <c r="D404" s="359" t="s">
        <v>707</v>
      </c>
      <c r="E404" s="107">
        <f>SUM(E288)</f>
        <v>250</v>
      </c>
      <c r="F404" s="107"/>
      <c r="G404" s="107"/>
      <c r="H404" s="107">
        <f>SUM(E404:G404)</f>
        <v>250</v>
      </c>
    </row>
    <row r="405" spans="1:8" ht="21.75" customHeight="1">
      <c r="A405" s="106" t="s">
        <v>1324</v>
      </c>
      <c r="B405" s="354"/>
      <c r="C405" s="357"/>
      <c r="D405" s="360"/>
      <c r="E405" s="110">
        <f>SUM(F288)</f>
        <v>0</v>
      </c>
      <c r="F405" s="110"/>
      <c r="G405" s="110"/>
      <c r="H405" s="107">
        <f>SUM(E405:G405)</f>
        <v>0</v>
      </c>
    </row>
    <row r="406" spans="1:8" ht="21.75" customHeight="1">
      <c r="A406" s="106" t="s">
        <v>1325</v>
      </c>
      <c r="B406" s="355"/>
      <c r="C406" s="358"/>
      <c r="D406" s="361"/>
      <c r="E406" s="110">
        <f>IF(E405=0,,E405/E404*100)</f>
        <v>0</v>
      </c>
      <c r="F406" s="110">
        <f>IF(F404=0,,F405/F404*100)</f>
        <v>0</v>
      </c>
      <c r="G406" s="110">
        <f>IF(G405=0,,G405/G404*100)</f>
        <v>0</v>
      </c>
      <c r="H406" s="110">
        <f>IF(H404=0,,H405/H404*100)</f>
        <v>0</v>
      </c>
    </row>
    <row r="407" spans="1:8" ht="21.75" customHeight="1">
      <c r="A407" s="106" t="s">
        <v>1322</v>
      </c>
      <c r="B407" s="353" t="s">
        <v>383</v>
      </c>
      <c r="C407" s="356" t="s">
        <v>477</v>
      </c>
      <c r="D407" s="359" t="s">
        <v>648</v>
      </c>
      <c r="E407" s="107">
        <f>SUM(E298:E307,E309:E312)</f>
        <v>408278</v>
      </c>
      <c r="F407" s="107"/>
      <c r="G407" s="107"/>
      <c r="H407" s="107">
        <f>SUM(E407:G407)</f>
        <v>408278</v>
      </c>
    </row>
    <row r="408" spans="1:8" ht="21.75" customHeight="1">
      <c r="A408" s="106" t="s">
        <v>1324</v>
      </c>
      <c r="B408" s="354"/>
      <c r="C408" s="357"/>
      <c r="D408" s="360"/>
      <c r="E408" s="110">
        <f>SUM(F312,F309:F310,F298:F307)</f>
        <v>189714.45</v>
      </c>
      <c r="F408" s="110"/>
      <c r="G408" s="110"/>
      <c r="H408" s="107">
        <f>SUM(E408:G408)</f>
        <v>189714.45</v>
      </c>
    </row>
    <row r="409" spans="1:8" ht="21.75" customHeight="1">
      <c r="A409" s="106" t="s">
        <v>1325</v>
      </c>
      <c r="B409" s="355"/>
      <c r="C409" s="358"/>
      <c r="D409" s="361"/>
      <c r="E409" s="110">
        <f>IF(E408=0,,E408/E407*100)</f>
        <v>46.466978382376716</v>
      </c>
      <c r="F409" s="110">
        <f>IF(F407=0,,F408/F407*100)</f>
        <v>0</v>
      </c>
      <c r="G409" s="110">
        <f>IF(G408=0,,G408/G407*100)</f>
        <v>0</v>
      </c>
      <c r="H409" s="110">
        <f>IF(H408=0,,H408/H407*100)</f>
        <v>46.466978382376716</v>
      </c>
    </row>
    <row r="410" spans="1:8" ht="21.75" customHeight="1">
      <c r="A410" s="106" t="s">
        <v>1322</v>
      </c>
      <c r="B410" s="353" t="s">
        <v>384</v>
      </c>
      <c r="C410" s="356" t="s">
        <v>477</v>
      </c>
      <c r="D410" s="359" t="s">
        <v>649</v>
      </c>
      <c r="E410" s="107">
        <f>SUM(E323:E324)</f>
        <v>338234</v>
      </c>
      <c r="F410" s="107"/>
      <c r="G410" s="107"/>
      <c r="H410" s="107">
        <f>SUM(E410:G410)</f>
        <v>338234</v>
      </c>
    </row>
    <row r="411" spans="1:8" ht="21.75" customHeight="1">
      <c r="A411" s="106" t="s">
        <v>1324</v>
      </c>
      <c r="B411" s="354"/>
      <c r="C411" s="357"/>
      <c r="D411" s="360"/>
      <c r="E411" s="110">
        <f>SUM(F323:F324)</f>
        <v>175302.96</v>
      </c>
      <c r="F411" s="110"/>
      <c r="G411" s="110"/>
      <c r="H411" s="107">
        <f>SUM(E411:G411)</f>
        <v>175302.96</v>
      </c>
    </row>
    <row r="412" spans="1:8" ht="21.75" customHeight="1">
      <c r="A412" s="106" t="s">
        <v>1325</v>
      </c>
      <c r="B412" s="355"/>
      <c r="C412" s="358"/>
      <c r="D412" s="361"/>
      <c r="E412" s="110">
        <f>IF(E411=0,,E411/E410*100)</f>
        <v>51.82889951926772</v>
      </c>
      <c r="F412" s="110">
        <f>IF(F410=0,,F411/F410*100)</f>
        <v>0</v>
      </c>
      <c r="G412" s="110">
        <f>IF(G411=0,,G411/G410*100)</f>
        <v>0</v>
      </c>
      <c r="H412" s="110">
        <f>IF(H411=0,,H411/H410*100)</f>
        <v>51.82889951926772</v>
      </c>
    </row>
    <row r="413" spans="1:8" ht="21.75" customHeight="1">
      <c r="A413" s="106" t="s">
        <v>1322</v>
      </c>
      <c r="B413" s="353" t="s">
        <v>385</v>
      </c>
      <c r="C413" s="356" t="s">
        <v>477</v>
      </c>
      <c r="D413" s="359" t="s">
        <v>650</v>
      </c>
      <c r="E413" s="107">
        <f>SUM(E334:E344,E347,E353:E354)</f>
        <v>131788</v>
      </c>
      <c r="F413" s="107">
        <f>SUM(E345)</f>
        <v>0</v>
      </c>
      <c r="G413" s="107"/>
      <c r="H413" s="107">
        <f>SUM(E413:G413)</f>
        <v>131788</v>
      </c>
    </row>
    <row r="414" spans="1:8" ht="21.75" customHeight="1">
      <c r="A414" s="106" t="s">
        <v>1324</v>
      </c>
      <c r="B414" s="354"/>
      <c r="C414" s="357"/>
      <c r="D414" s="360"/>
      <c r="E414" s="110">
        <f>SUM(F334:F344,F347,F353:F354)</f>
        <v>95208.68</v>
      </c>
      <c r="F414" s="110">
        <f>SUM(F345)</f>
        <v>1943.05</v>
      </c>
      <c r="G414" s="110"/>
      <c r="H414" s="107">
        <f>SUM(E414:G414)</f>
        <v>97151.73</v>
      </c>
    </row>
    <row r="415" spans="1:8" ht="21.75" customHeight="1">
      <c r="A415" s="106" t="s">
        <v>1325</v>
      </c>
      <c r="B415" s="355"/>
      <c r="C415" s="358"/>
      <c r="D415" s="361"/>
      <c r="E415" s="110">
        <f>IF(E414=0,,E414/E413*100)</f>
        <v>72.24381582541656</v>
      </c>
      <c r="F415" s="110">
        <f>IF(F413=0,,F414/F413*100)</f>
        <v>0</v>
      </c>
      <c r="G415" s="110">
        <f>IF(G414=0,,G414/G413*100)</f>
        <v>0</v>
      </c>
      <c r="H415" s="110">
        <f>IF(H414=0,,H414/H413*100)</f>
        <v>73.71819133760282</v>
      </c>
    </row>
    <row r="416" spans="1:8" ht="21.75" customHeight="1">
      <c r="A416" s="106" t="s">
        <v>1322</v>
      </c>
      <c r="B416" s="353" t="s">
        <v>386</v>
      </c>
      <c r="C416" s="356" t="s">
        <v>477</v>
      </c>
      <c r="D416" s="359" t="s">
        <v>651</v>
      </c>
      <c r="E416" s="107">
        <f>SUM(E364:E365,E367)</f>
        <v>21965</v>
      </c>
      <c r="F416" s="107"/>
      <c r="G416" s="107"/>
      <c r="H416" s="107">
        <f>SUM(E416:G416)</f>
        <v>21965</v>
      </c>
    </row>
    <row r="417" spans="1:8" ht="21.75" customHeight="1">
      <c r="A417" s="106" t="s">
        <v>1324</v>
      </c>
      <c r="B417" s="354"/>
      <c r="C417" s="357"/>
      <c r="D417" s="360"/>
      <c r="E417" s="110">
        <f>SUM(F364:F365,F367:F367)</f>
        <v>12574.46</v>
      </c>
      <c r="F417" s="110"/>
      <c r="G417" s="110"/>
      <c r="H417" s="107">
        <f>SUM(E417:G417)</f>
        <v>12574.46</v>
      </c>
    </row>
    <row r="418" spans="1:8" ht="21.75" customHeight="1">
      <c r="A418" s="106" t="s">
        <v>1325</v>
      </c>
      <c r="B418" s="355"/>
      <c r="C418" s="358"/>
      <c r="D418" s="361"/>
      <c r="E418" s="110">
        <f>IF(E417=0,,E417/E416*100)</f>
        <v>57.24771226951969</v>
      </c>
      <c r="F418" s="110">
        <f>IF(F416=0,,F417/F416*100)</f>
        <v>0</v>
      </c>
      <c r="G418" s="110">
        <f>IF(G417=0,,G417/G416*100)</f>
        <v>0</v>
      </c>
      <c r="H418" s="110">
        <f>IF(H417=0,,H417/H416*100)</f>
        <v>57.24771226951969</v>
      </c>
    </row>
    <row r="419" spans="1:8" ht="21.75" customHeight="1">
      <c r="A419" s="111" t="s">
        <v>1322</v>
      </c>
      <c r="B419" s="112"/>
      <c r="C419" s="111"/>
      <c r="D419" s="48" t="s">
        <v>912</v>
      </c>
      <c r="E419" s="113">
        <f>SUM(E416,E413,E410,E407,E404,E401,E398,E395,E392,E389,E386,E383,E380,E377)</f>
        <v>2533033</v>
      </c>
      <c r="F419" s="113">
        <f>SUM(F416,F413,F410,F407,F404,F401,F398,F395,F392,F389,F386,F383,F380,F377)</f>
        <v>0</v>
      </c>
      <c r="G419" s="113">
        <f>SUM(G416,G413,G410,G407,G404,G401,G398,G395,G392,G389,G386,G383,G380,G377)</f>
        <v>0</v>
      </c>
      <c r="H419" s="113">
        <f>SUM(E419:G419)</f>
        <v>2533033</v>
      </c>
    </row>
    <row r="420" spans="1:8" ht="21.75" customHeight="1">
      <c r="A420" s="111" t="s">
        <v>1324</v>
      </c>
      <c r="B420" s="112"/>
      <c r="C420" s="111"/>
      <c r="D420" s="48" t="s">
        <v>913</v>
      </c>
      <c r="E420" s="113">
        <f>SUM(E378,E381,E384,E387,E390,E393,E396,E399,E402,E405,E408,E411,E414,E417)</f>
        <v>1224327.7299999997</v>
      </c>
      <c r="F420" s="113">
        <f>SUM(F378,F381,F384,F387,F390,F393,F396,F399,F402,F405,F408,F411,F414,F417)</f>
        <v>1943.05</v>
      </c>
      <c r="G420" s="113">
        <f>SUM(G378,G381,G384,G387,G390,G393,G396,G399,G402,G405,G408,G411,G414,G417)</f>
        <v>0</v>
      </c>
      <c r="H420" s="113">
        <f>SUM(E420:G420)</f>
        <v>1226270.7799999998</v>
      </c>
    </row>
    <row r="421" spans="1:8" ht="21.75" customHeight="1">
      <c r="A421" s="111" t="s">
        <v>1325</v>
      </c>
      <c r="B421" s="112"/>
      <c r="C421" s="111"/>
      <c r="D421" s="48" t="s">
        <v>1326</v>
      </c>
      <c r="E421" s="113">
        <f>IF(E419=0,,E420/E419*100)</f>
        <v>48.334456361208076</v>
      </c>
      <c r="F421" s="113">
        <f>IF(F419=0,,F420/F419*100)</f>
        <v>0</v>
      </c>
      <c r="G421" s="113">
        <f>IF(G419=0,,G420/G419*100)</f>
        <v>0</v>
      </c>
      <c r="H421" s="113">
        <f>IF(H420=0,,H420/H419*100)</f>
        <v>48.4111647973003</v>
      </c>
    </row>
    <row r="422" spans="1:8" ht="12.75">
      <c r="A422" s="115"/>
      <c r="B422" s="52"/>
      <c r="C422" s="51"/>
      <c r="D422" s="115"/>
      <c r="E422" s="115"/>
      <c r="F422" s="115"/>
      <c r="G422" s="116"/>
      <c r="H422" s="81"/>
    </row>
    <row r="423" spans="1:8" ht="12.75">
      <c r="A423" s="115" t="s">
        <v>1322</v>
      </c>
      <c r="B423" s="52" t="s">
        <v>912</v>
      </c>
      <c r="C423" s="51"/>
      <c r="D423" s="115"/>
      <c r="E423" s="115"/>
      <c r="F423" s="115"/>
      <c r="G423" s="116"/>
      <c r="H423" s="81"/>
    </row>
    <row r="424" spans="1:8" ht="12.75">
      <c r="A424" s="115" t="s">
        <v>1324</v>
      </c>
      <c r="B424" s="52" t="s">
        <v>913</v>
      </c>
      <c r="C424" s="51"/>
      <c r="D424" s="115"/>
      <c r="E424" s="115"/>
      <c r="F424" s="115"/>
      <c r="G424" s="116"/>
      <c r="H424" s="81"/>
    </row>
    <row r="425" spans="1:8" ht="12.75">
      <c r="A425" s="115" t="s">
        <v>1325</v>
      </c>
      <c r="B425" s="52" t="s">
        <v>1326</v>
      </c>
      <c r="C425" s="51"/>
      <c r="D425" s="115"/>
      <c r="E425" s="115"/>
      <c r="F425" s="115"/>
      <c r="G425" s="116"/>
      <c r="H425" s="81"/>
    </row>
    <row r="426" spans="1:8" ht="12.75">
      <c r="A426" s="115"/>
      <c r="B426" s="52"/>
      <c r="C426" s="51"/>
      <c r="D426" s="115"/>
      <c r="E426" s="115"/>
      <c r="F426" s="115"/>
      <c r="G426" s="116"/>
      <c r="H426" s="81"/>
    </row>
    <row r="427" spans="1:8" ht="12.75">
      <c r="A427" s="327" t="s">
        <v>463</v>
      </c>
      <c r="B427" s="327"/>
      <c r="C427" s="327"/>
      <c r="D427" s="327"/>
      <c r="E427" s="327"/>
      <c r="F427" s="327"/>
      <c r="G427" s="327"/>
      <c r="H427" s="81"/>
    </row>
    <row r="428" spans="1:8" ht="12.75">
      <c r="A428" s="329" t="s">
        <v>647</v>
      </c>
      <c r="B428" s="330"/>
      <c r="C428" s="330"/>
      <c r="D428" s="330"/>
      <c r="E428" s="330"/>
      <c r="F428" s="330"/>
      <c r="G428" s="330"/>
      <c r="H428" s="372"/>
    </row>
    <row r="429" spans="1:8" ht="12.75">
      <c r="A429" s="330"/>
      <c r="B429" s="330"/>
      <c r="C429" s="330"/>
      <c r="D429" s="330"/>
      <c r="E429" s="330"/>
      <c r="F429" s="330"/>
      <c r="G429" s="330"/>
      <c r="H429" s="372"/>
    </row>
    <row r="430" spans="1:8" ht="12.75">
      <c r="A430" s="330"/>
      <c r="B430" s="330"/>
      <c r="C430" s="330"/>
      <c r="D430" s="330"/>
      <c r="E430" s="330"/>
      <c r="F430" s="330"/>
      <c r="G430" s="330"/>
      <c r="H430" s="372"/>
    </row>
    <row r="433" spans="1:5" ht="12.75">
      <c r="A433" s="382" t="s">
        <v>477</v>
      </c>
      <c r="B433" s="382"/>
      <c r="C433" s="382" t="s">
        <v>387</v>
      </c>
      <c r="D433" s="382"/>
      <c r="E433" s="382"/>
    </row>
    <row r="434" spans="1:5" ht="12.75">
      <c r="A434" s="55" t="s">
        <v>1327</v>
      </c>
      <c r="B434" s="55"/>
      <c r="C434" s="382" t="s">
        <v>1682</v>
      </c>
      <c r="D434" s="382"/>
      <c r="E434" s="382"/>
    </row>
    <row r="435" spans="1:5" ht="12.75">
      <c r="A435" s="382" t="s">
        <v>1328</v>
      </c>
      <c r="B435" s="382"/>
      <c r="C435" s="382" t="s">
        <v>387</v>
      </c>
      <c r="D435" s="382"/>
      <c r="E435" s="382"/>
    </row>
    <row r="436" spans="1:5" ht="12.75">
      <c r="A436" s="55" t="s">
        <v>1329</v>
      </c>
      <c r="B436" s="57" t="s">
        <v>1330</v>
      </c>
      <c r="C436" s="382" t="s">
        <v>230</v>
      </c>
      <c r="D436" s="382"/>
      <c r="E436" s="382"/>
    </row>
    <row r="437" spans="1:8" ht="12.75">
      <c r="A437" s="383" t="s">
        <v>1331</v>
      </c>
      <c r="B437" s="383"/>
      <c r="C437" s="383"/>
      <c r="D437" s="368" t="s">
        <v>1296</v>
      </c>
      <c r="E437" s="368"/>
      <c r="F437" s="368"/>
      <c r="G437" s="368"/>
      <c r="H437" s="368"/>
    </row>
    <row r="438" spans="1:8" ht="12.75">
      <c r="A438" s="382" t="s">
        <v>1332</v>
      </c>
      <c r="B438" s="382"/>
      <c r="C438" s="382"/>
      <c r="D438" s="366">
        <v>75</v>
      </c>
      <c r="E438" s="369"/>
      <c r="F438" s="369"/>
      <c r="G438" s="369"/>
      <c r="H438" s="369"/>
    </row>
    <row r="439" spans="1:8" ht="12.75">
      <c r="A439" s="382" t="s">
        <v>1333</v>
      </c>
      <c r="B439" s="382"/>
      <c r="C439" s="382"/>
      <c r="D439" s="366">
        <v>67</v>
      </c>
      <c r="E439" s="369"/>
      <c r="F439" s="369"/>
      <c r="G439" s="369"/>
      <c r="H439" s="369"/>
    </row>
    <row r="440" spans="1:8" ht="12.75">
      <c r="A440" s="382" t="s">
        <v>465</v>
      </c>
      <c r="B440" s="382"/>
      <c r="C440" s="382"/>
      <c r="D440" s="367">
        <f>IF(D438=0,,D439/D438*100)</f>
        <v>89.33333333333333</v>
      </c>
      <c r="E440" s="371"/>
      <c r="F440" s="371"/>
      <c r="G440" s="371"/>
      <c r="H440" s="371"/>
    </row>
    <row r="441" spans="1:5" ht="12.75">
      <c r="A441" s="56"/>
      <c r="B441" s="56"/>
      <c r="C441" s="56"/>
      <c r="D441" s="56"/>
      <c r="E441" s="56"/>
    </row>
    <row r="442" spans="1:5" ht="12.75">
      <c r="A442" s="55" t="s">
        <v>1329</v>
      </c>
      <c r="B442" s="57" t="s">
        <v>1330</v>
      </c>
      <c r="C442" s="382" t="s">
        <v>231</v>
      </c>
      <c r="D442" s="382"/>
      <c r="E442" s="382"/>
    </row>
    <row r="443" spans="1:8" ht="12.75">
      <c r="A443" s="382" t="s">
        <v>1337</v>
      </c>
      <c r="B443" s="382"/>
      <c r="C443" s="382"/>
      <c r="D443" s="366">
        <v>5</v>
      </c>
      <c r="E443" s="369"/>
      <c r="F443" s="369"/>
      <c r="G443" s="369"/>
      <c r="H443" s="369"/>
    </row>
    <row r="444" spans="1:8" ht="12.75">
      <c r="A444" s="382" t="s">
        <v>1333</v>
      </c>
      <c r="B444" s="382"/>
      <c r="C444" s="382"/>
      <c r="D444" s="366">
        <v>5</v>
      </c>
      <c r="E444" s="369"/>
      <c r="F444" s="369"/>
      <c r="G444" s="369"/>
      <c r="H444" s="369"/>
    </row>
    <row r="445" spans="1:8" ht="12.75">
      <c r="A445" s="382" t="s">
        <v>465</v>
      </c>
      <c r="B445" s="382"/>
      <c r="C445" s="382"/>
      <c r="D445" s="367">
        <f>IF(D443=0,,D444/D443*100)</f>
        <v>100</v>
      </c>
      <c r="E445" s="371"/>
      <c r="F445" s="371"/>
      <c r="G445" s="371"/>
      <c r="H445" s="371"/>
    </row>
    <row r="446" spans="1:8" ht="12.75">
      <c r="A446" s="382"/>
      <c r="B446" s="382"/>
      <c r="C446" s="382"/>
      <c r="D446" s="366"/>
      <c r="E446" s="369"/>
      <c r="F446" s="369"/>
      <c r="G446" s="369"/>
      <c r="H446" s="369"/>
    </row>
    <row r="448" spans="1:8" ht="12.75">
      <c r="A448" s="327" t="s">
        <v>463</v>
      </c>
      <c r="B448" s="327"/>
      <c r="C448" s="327"/>
      <c r="D448" s="327"/>
      <c r="E448" s="327"/>
      <c r="F448" s="327"/>
      <c r="G448" s="327"/>
      <c r="H448" s="81"/>
    </row>
    <row r="449" spans="1:8" ht="12.75" customHeight="1">
      <c r="A449" s="329" t="s">
        <v>139</v>
      </c>
      <c r="B449" s="330"/>
      <c r="C449" s="330"/>
      <c r="D449" s="330"/>
      <c r="E449" s="330"/>
      <c r="F449" s="330"/>
      <c r="G449" s="330"/>
      <c r="H449" s="372"/>
    </row>
    <row r="450" spans="1:8" ht="12.75">
      <c r="A450" s="330"/>
      <c r="B450" s="330"/>
      <c r="C450" s="330"/>
      <c r="D450" s="330"/>
      <c r="E450" s="330"/>
      <c r="F450" s="330"/>
      <c r="G450" s="330"/>
      <c r="H450" s="372"/>
    </row>
    <row r="451" spans="1:8" ht="12.75">
      <c r="A451" s="330"/>
      <c r="B451" s="330"/>
      <c r="C451" s="330"/>
      <c r="D451" s="330"/>
      <c r="E451" s="330"/>
      <c r="F451" s="330"/>
      <c r="G451" s="330"/>
      <c r="H451" s="372"/>
    </row>
    <row r="453" spans="1:5" ht="12.75">
      <c r="A453" s="382" t="s">
        <v>477</v>
      </c>
      <c r="B453" s="382"/>
      <c r="C453" s="382" t="s">
        <v>699</v>
      </c>
      <c r="D453" s="382"/>
      <c r="E453" s="382"/>
    </row>
    <row r="454" spans="1:5" ht="12.75">
      <c r="A454" s="55" t="s">
        <v>1327</v>
      </c>
      <c r="B454" s="55"/>
      <c r="C454" s="382" t="s">
        <v>1682</v>
      </c>
      <c r="D454" s="382"/>
      <c r="E454" s="382"/>
    </row>
    <row r="455" spans="1:5" ht="12.75">
      <c r="A455" s="382" t="s">
        <v>1328</v>
      </c>
      <c r="B455" s="382"/>
      <c r="C455" s="382" t="s">
        <v>699</v>
      </c>
      <c r="D455" s="382"/>
      <c r="E455" s="382"/>
    </row>
    <row r="456" spans="1:5" ht="12.75">
      <c r="A456" s="55" t="s">
        <v>1329</v>
      </c>
      <c r="B456" s="57" t="s">
        <v>1330</v>
      </c>
      <c r="C456" s="382" t="s">
        <v>230</v>
      </c>
      <c r="D456" s="382"/>
      <c r="E456" s="382"/>
    </row>
    <row r="457" spans="1:8" ht="12.75">
      <c r="A457" s="383" t="s">
        <v>1331</v>
      </c>
      <c r="B457" s="383"/>
      <c r="C457" s="383"/>
      <c r="D457" s="368" t="s">
        <v>1296</v>
      </c>
      <c r="E457" s="368"/>
      <c r="F457" s="368"/>
      <c r="G457" s="368"/>
      <c r="H457" s="368"/>
    </row>
    <row r="458" spans="1:8" ht="12.75">
      <c r="A458" s="382" t="s">
        <v>1332</v>
      </c>
      <c r="B458" s="382"/>
      <c r="C458" s="382"/>
      <c r="D458" s="366">
        <v>65</v>
      </c>
      <c r="E458" s="369"/>
      <c r="F458" s="369"/>
      <c r="G458" s="369"/>
      <c r="H458" s="369"/>
    </row>
    <row r="459" spans="1:8" ht="12.75">
      <c r="A459" s="382" t="s">
        <v>1333</v>
      </c>
      <c r="B459" s="382"/>
      <c r="C459" s="382"/>
      <c r="D459" s="366">
        <v>63</v>
      </c>
      <c r="E459" s="369"/>
      <c r="F459" s="369"/>
      <c r="G459" s="369"/>
      <c r="H459" s="369"/>
    </row>
    <row r="460" spans="1:8" ht="12.75">
      <c r="A460" s="382" t="s">
        <v>465</v>
      </c>
      <c r="B460" s="382"/>
      <c r="C460" s="382"/>
      <c r="D460" s="367">
        <f>IF(D458=0,,D459/D458*100)</f>
        <v>96.92307692307692</v>
      </c>
      <c r="E460" s="371"/>
      <c r="F460" s="371"/>
      <c r="G460" s="371"/>
      <c r="H460" s="371"/>
    </row>
    <row r="461" spans="1:5" ht="12.75">
      <c r="A461" s="56"/>
      <c r="B461" s="56"/>
      <c r="C461" s="56"/>
      <c r="D461" s="56"/>
      <c r="E461" s="56"/>
    </row>
    <row r="462" spans="1:5" ht="12.75">
      <c r="A462" s="55" t="s">
        <v>1329</v>
      </c>
      <c r="B462" s="57" t="s">
        <v>1330</v>
      </c>
      <c r="C462" s="382" t="s">
        <v>231</v>
      </c>
      <c r="D462" s="382"/>
      <c r="E462" s="382"/>
    </row>
    <row r="463" spans="1:8" ht="12.75">
      <c r="A463" s="382" t="s">
        <v>1337</v>
      </c>
      <c r="B463" s="382"/>
      <c r="C463" s="382"/>
      <c r="D463" s="366">
        <v>5</v>
      </c>
      <c r="E463" s="369"/>
      <c r="F463" s="369"/>
      <c r="G463" s="369"/>
      <c r="H463" s="369"/>
    </row>
    <row r="464" spans="1:8" ht="12.75">
      <c r="A464" s="382" t="s">
        <v>1333</v>
      </c>
      <c r="B464" s="382"/>
      <c r="C464" s="382"/>
      <c r="D464" s="366">
        <v>5</v>
      </c>
      <c r="E464" s="369"/>
      <c r="F464" s="369"/>
      <c r="G464" s="369"/>
      <c r="H464" s="369"/>
    </row>
    <row r="465" spans="1:8" ht="12.75">
      <c r="A465" s="382" t="s">
        <v>465</v>
      </c>
      <c r="B465" s="382"/>
      <c r="C465" s="382"/>
      <c r="D465" s="367">
        <f>IF(D463=0,,D464/D463*100)</f>
        <v>100</v>
      </c>
      <c r="E465" s="371"/>
      <c r="F465" s="371"/>
      <c r="G465" s="371"/>
      <c r="H465" s="371"/>
    </row>
    <row r="466" spans="1:8" ht="12.75">
      <c r="A466" s="382"/>
      <c r="B466" s="382"/>
      <c r="C466" s="382"/>
      <c r="D466" s="366"/>
      <c r="E466" s="369"/>
      <c r="F466" s="369"/>
      <c r="G466" s="369"/>
      <c r="H466" s="369"/>
    </row>
    <row r="468" spans="1:8" ht="12.75">
      <c r="A468" s="327" t="s">
        <v>463</v>
      </c>
      <c r="B468" s="327"/>
      <c r="C468" s="327"/>
      <c r="D468" s="327"/>
      <c r="E468" s="327"/>
      <c r="F468" s="327"/>
      <c r="G468" s="327"/>
      <c r="H468" s="81"/>
    </row>
    <row r="469" spans="1:8" ht="12.75" customHeight="1">
      <c r="A469" s="329" t="s">
        <v>140</v>
      </c>
      <c r="B469" s="330"/>
      <c r="C469" s="330"/>
      <c r="D469" s="330"/>
      <c r="E469" s="330"/>
      <c r="F469" s="330"/>
      <c r="G469" s="330"/>
      <c r="H469" s="372"/>
    </row>
    <row r="470" spans="1:8" ht="12.75">
      <c r="A470" s="330"/>
      <c r="B470" s="330"/>
      <c r="C470" s="330"/>
      <c r="D470" s="330"/>
      <c r="E470" s="330"/>
      <c r="F470" s="330"/>
      <c r="G470" s="330"/>
      <c r="H470" s="372"/>
    </row>
    <row r="471" spans="1:8" ht="12.75">
      <c r="A471" s="330"/>
      <c r="B471" s="330"/>
      <c r="C471" s="330"/>
      <c r="D471" s="330"/>
      <c r="E471" s="330"/>
      <c r="F471" s="330"/>
      <c r="G471" s="330"/>
      <c r="H471" s="372"/>
    </row>
    <row r="473" spans="1:5" ht="12.75">
      <c r="A473" s="382" t="s">
        <v>477</v>
      </c>
      <c r="B473" s="382"/>
      <c r="C473" s="382" t="s">
        <v>703</v>
      </c>
      <c r="D473" s="382"/>
      <c r="E473" s="382"/>
    </row>
    <row r="474" spans="1:5" ht="12.75">
      <c r="A474" s="55" t="s">
        <v>1327</v>
      </c>
      <c r="B474" s="55"/>
      <c r="C474" s="382" t="s">
        <v>1682</v>
      </c>
      <c r="D474" s="382"/>
      <c r="E474" s="382"/>
    </row>
    <row r="475" spans="1:5" ht="12.75">
      <c r="A475" s="382" t="s">
        <v>1328</v>
      </c>
      <c r="B475" s="382"/>
      <c r="C475" s="382" t="s">
        <v>703</v>
      </c>
      <c r="D475" s="382"/>
      <c r="E475" s="382"/>
    </row>
    <row r="476" spans="1:5" ht="12.75">
      <c r="A476" s="55" t="s">
        <v>1329</v>
      </c>
      <c r="B476" s="57" t="s">
        <v>1330</v>
      </c>
      <c r="C476" s="382" t="s">
        <v>230</v>
      </c>
      <c r="D476" s="382"/>
      <c r="E476" s="382"/>
    </row>
    <row r="477" spans="1:8" ht="12.75">
      <c r="A477" s="383" t="s">
        <v>1331</v>
      </c>
      <c r="B477" s="383"/>
      <c r="C477" s="383"/>
      <c r="D477" s="368" t="s">
        <v>1296</v>
      </c>
      <c r="E477" s="368"/>
      <c r="F477" s="368"/>
      <c r="G477" s="368"/>
      <c r="H477" s="368"/>
    </row>
    <row r="478" spans="1:8" ht="12.75">
      <c r="A478" s="382" t="s">
        <v>1332</v>
      </c>
      <c r="B478" s="382"/>
      <c r="C478" s="382"/>
      <c r="D478" s="366">
        <v>135</v>
      </c>
      <c r="E478" s="369"/>
      <c r="F478" s="369"/>
      <c r="G478" s="369"/>
      <c r="H478" s="369"/>
    </row>
    <row r="479" spans="1:8" ht="12.75">
      <c r="A479" s="382" t="s">
        <v>1333</v>
      </c>
      <c r="B479" s="382"/>
      <c r="C479" s="382"/>
      <c r="D479" s="366">
        <v>132</v>
      </c>
      <c r="E479" s="369"/>
      <c r="F479" s="369"/>
      <c r="G479" s="369"/>
      <c r="H479" s="369"/>
    </row>
    <row r="480" spans="1:8" ht="12.75">
      <c r="A480" s="382" t="s">
        <v>465</v>
      </c>
      <c r="B480" s="382"/>
      <c r="C480" s="382"/>
      <c r="D480" s="367">
        <f>IF(D478=0,,D479/D478*100)</f>
        <v>97.77777777777777</v>
      </c>
      <c r="E480" s="371"/>
      <c r="F480" s="371"/>
      <c r="G480" s="371"/>
      <c r="H480" s="371"/>
    </row>
    <row r="481" spans="1:5" ht="12.75">
      <c r="A481" s="56"/>
      <c r="B481" s="56"/>
      <c r="C481" s="56"/>
      <c r="D481" s="56"/>
      <c r="E481" s="56"/>
    </row>
    <row r="482" spans="1:5" ht="12.75">
      <c r="A482" s="55" t="s">
        <v>1329</v>
      </c>
      <c r="B482" s="57" t="s">
        <v>1330</v>
      </c>
      <c r="C482" s="382" t="s">
        <v>231</v>
      </c>
      <c r="D482" s="382"/>
      <c r="E482" s="382"/>
    </row>
    <row r="483" spans="1:8" ht="12.75">
      <c r="A483" s="382" t="s">
        <v>1337</v>
      </c>
      <c r="B483" s="382"/>
      <c r="C483" s="382"/>
      <c r="D483" s="366">
        <v>6</v>
      </c>
      <c r="E483" s="369"/>
      <c r="F483" s="369"/>
      <c r="G483" s="369"/>
      <c r="H483" s="369"/>
    </row>
    <row r="484" spans="1:8" ht="12.75">
      <c r="A484" s="382" t="s">
        <v>1333</v>
      </c>
      <c r="B484" s="382"/>
      <c r="C484" s="382"/>
      <c r="D484" s="366">
        <v>6</v>
      </c>
      <c r="E484" s="369"/>
      <c r="F484" s="369"/>
      <c r="G484" s="369"/>
      <c r="H484" s="369"/>
    </row>
    <row r="485" spans="1:8" ht="12.75">
      <c r="A485" s="382" t="s">
        <v>465</v>
      </c>
      <c r="B485" s="382"/>
      <c r="C485" s="382"/>
      <c r="D485" s="367">
        <f>IF(D483=0,,D484/D483*100)</f>
        <v>100</v>
      </c>
      <c r="E485" s="371"/>
      <c r="F485" s="371"/>
      <c r="G485" s="371"/>
      <c r="H485" s="371"/>
    </row>
    <row r="486" spans="1:8" ht="12.75">
      <c r="A486" s="382"/>
      <c r="B486" s="382"/>
      <c r="C486" s="382"/>
      <c r="D486" s="366"/>
      <c r="E486" s="369"/>
      <c r="F486" s="369"/>
      <c r="G486" s="369"/>
      <c r="H486" s="369"/>
    </row>
    <row r="488" spans="1:8" ht="12.75">
      <c r="A488" s="327" t="s">
        <v>463</v>
      </c>
      <c r="B488" s="327"/>
      <c r="C488" s="327"/>
      <c r="D488" s="327"/>
      <c r="E488" s="327"/>
      <c r="F488" s="327"/>
      <c r="G488" s="327"/>
      <c r="H488" s="81"/>
    </row>
    <row r="489" spans="1:8" ht="12.75" customHeight="1">
      <c r="A489" s="329" t="s">
        <v>141</v>
      </c>
      <c r="B489" s="330"/>
      <c r="C489" s="330"/>
      <c r="D489" s="330"/>
      <c r="E489" s="330"/>
      <c r="F489" s="330"/>
      <c r="G489" s="330"/>
      <c r="H489" s="372"/>
    </row>
    <row r="490" spans="1:8" ht="12.75">
      <c r="A490" s="330"/>
      <c r="B490" s="330"/>
      <c r="C490" s="330"/>
      <c r="D490" s="330"/>
      <c r="E490" s="330"/>
      <c r="F490" s="330"/>
      <c r="G490" s="330"/>
      <c r="H490" s="372"/>
    </row>
    <row r="491" spans="1:8" ht="12.75">
      <c r="A491" s="330"/>
      <c r="B491" s="330"/>
      <c r="C491" s="330"/>
      <c r="D491" s="330"/>
      <c r="E491" s="330"/>
      <c r="F491" s="330"/>
      <c r="G491" s="330"/>
      <c r="H491" s="372"/>
    </row>
    <row r="493" spans="1:5" ht="12.75">
      <c r="A493" s="382" t="s">
        <v>477</v>
      </c>
      <c r="B493" s="382"/>
      <c r="C493" s="382" t="s">
        <v>700</v>
      </c>
      <c r="D493" s="382"/>
      <c r="E493" s="382"/>
    </row>
    <row r="494" spans="1:5" ht="12.75">
      <c r="A494" s="55" t="s">
        <v>1327</v>
      </c>
      <c r="B494" s="55"/>
      <c r="C494" s="382" t="s">
        <v>397</v>
      </c>
      <c r="D494" s="382"/>
      <c r="E494" s="382"/>
    </row>
    <row r="495" spans="1:5" ht="12.75">
      <c r="A495" s="382" t="s">
        <v>1328</v>
      </c>
      <c r="B495" s="382"/>
      <c r="C495" s="382" t="s">
        <v>398</v>
      </c>
      <c r="D495" s="382"/>
      <c r="E495" s="382"/>
    </row>
    <row r="496" spans="1:5" ht="12.75">
      <c r="A496" s="55" t="s">
        <v>1329</v>
      </c>
      <c r="B496" s="57" t="s">
        <v>1330</v>
      </c>
      <c r="C496" s="382" t="s">
        <v>396</v>
      </c>
      <c r="D496" s="382"/>
      <c r="E496" s="382"/>
    </row>
    <row r="497" spans="1:8" ht="12.75">
      <c r="A497" s="383" t="s">
        <v>1331</v>
      </c>
      <c r="B497" s="383"/>
      <c r="C497" s="383"/>
      <c r="D497" s="368" t="s">
        <v>1296</v>
      </c>
      <c r="E497" s="368"/>
      <c r="F497" s="368"/>
      <c r="G497" s="368"/>
      <c r="H497" s="368"/>
    </row>
    <row r="498" spans="1:8" ht="12.75">
      <c r="A498" s="382" t="s">
        <v>1332</v>
      </c>
      <c r="B498" s="382"/>
      <c r="C498" s="382"/>
      <c r="D498" s="366">
        <v>400</v>
      </c>
      <c r="E498" s="369"/>
      <c r="F498" s="369"/>
      <c r="G498" s="369"/>
      <c r="H498" s="369"/>
    </row>
    <row r="499" spans="1:8" ht="12.75">
      <c r="A499" s="382" t="s">
        <v>1333</v>
      </c>
      <c r="B499" s="382"/>
      <c r="C499" s="382"/>
      <c r="D499" s="366">
        <v>365</v>
      </c>
      <c r="E499" s="369"/>
      <c r="F499" s="369"/>
      <c r="G499" s="369"/>
      <c r="H499" s="369"/>
    </row>
    <row r="500" spans="1:8" ht="12.75">
      <c r="A500" s="382" t="s">
        <v>465</v>
      </c>
      <c r="B500" s="382"/>
      <c r="C500" s="382"/>
      <c r="D500" s="367">
        <f>IF(D498=0,,D499/D498*100)</f>
        <v>91.25</v>
      </c>
      <c r="E500" s="371"/>
      <c r="F500" s="371"/>
      <c r="G500" s="371"/>
      <c r="H500" s="371"/>
    </row>
    <row r="501" spans="1:5" ht="12.75">
      <c r="A501" s="56"/>
      <c r="B501" s="56"/>
      <c r="C501" s="56"/>
      <c r="D501" s="56"/>
      <c r="E501" s="56"/>
    </row>
    <row r="502" spans="1:5" ht="12.75">
      <c r="A502" s="55" t="s">
        <v>1329</v>
      </c>
      <c r="B502" s="57" t="s">
        <v>1330</v>
      </c>
      <c r="C502" s="382" t="s">
        <v>399</v>
      </c>
      <c r="D502" s="382"/>
      <c r="E502" s="382"/>
    </row>
    <row r="503" spans="1:8" ht="12.75">
      <c r="A503" s="382" t="s">
        <v>1337</v>
      </c>
      <c r="B503" s="382"/>
      <c r="C503" s="382"/>
      <c r="D503" s="366">
        <v>19</v>
      </c>
      <c r="E503" s="369"/>
      <c r="F503" s="369"/>
      <c r="G503" s="369"/>
      <c r="H503" s="369"/>
    </row>
    <row r="504" spans="1:8" ht="12.75">
      <c r="A504" s="382" t="s">
        <v>1333</v>
      </c>
      <c r="B504" s="382"/>
      <c r="C504" s="382"/>
      <c r="D504" s="366">
        <v>17</v>
      </c>
      <c r="E504" s="369"/>
      <c r="F504" s="369"/>
      <c r="G504" s="369"/>
      <c r="H504" s="369"/>
    </row>
    <row r="505" spans="1:8" ht="12.75">
      <c r="A505" s="382" t="s">
        <v>465</v>
      </c>
      <c r="B505" s="382"/>
      <c r="C505" s="382"/>
      <c r="D505" s="367">
        <f>IF(D503=0,,D504/D503*100)</f>
        <v>89.47368421052632</v>
      </c>
      <c r="E505" s="371"/>
      <c r="F505" s="371"/>
      <c r="G505" s="371"/>
      <c r="H505" s="371"/>
    </row>
    <row r="507" spans="1:8" ht="12.75">
      <c r="A507" s="327" t="s">
        <v>463</v>
      </c>
      <c r="B507" s="327"/>
      <c r="C507" s="327"/>
      <c r="D507" s="327"/>
      <c r="E507" s="327"/>
      <c r="F507" s="327"/>
      <c r="G507" s="327"/>
      <c r="H507" s="81"/>
    </row>
    <row r="508" spans="1:8" ht="12.75" customHeight="1">
      <c r="A508" s="329" t="s">
        <v>142</v>
      </c>
      <c r="B508" s="330"/>
      <c r="C508" s="330"/>
      <c r="D508" s="330"/>
      <c r="E508" s="330"/>
      <c r="F508" s="330"/>
      <c r="G508" s="330"/>
      <c r="H508" s="372"/>
    </row>
    <row r="509" spans="1:8" ht="12.75">
      <c r="A509" s="330"/>
      <c r="B509" s="330"/>
      <c r="C509" s="330"/>
      <c r="D509" s="330"/>
      <c r="E509" s="330"/>
      <c r="F509" s="330"/>
      <c r="G509" s="330"/>
      <c r="H509" s="372"/>
    </row>
    <row r="510" spans="1:8" ht="12.75">
      <c r="A510" s="330"/>
      <c r="B510" s="330"/>
      <c r="C510" s="330"/>
      <c r="D510" s="330"/>
      <c r="E510" s="330"/>
      <c r="F510" s="330"/>
      <c r="G510" s="330"/>
      <c r="H510" s="372"/>
    </row>
    <row r="512" spans="1:5" ht="12.75">
      <c r="A512" s="382" t="s">
        <v>477</v>
      </c>
      <c r="B512" s="382"/>
      <c r="C512" s="382" t="s">
        <v>701</v>
      </c>
      <c r="D512" s="382"/>
      <c r="E512" s="382"/>
    </row>
    <row r="513" spans="1:5" ht="12.75">
      <c r="A513" s="55" t="s">
        <v>1327</v>
      </c>
      <c r="B513" s="55"/>
      <c r="C513" s="382" t="s">
        <v>400</v>
      </c>
      <c r="D513" s="382"/>
      <c r="E513" s="382"/>
    </row>
    <row r="514" spans="1:5" ht="12.75">
      <c r="A514" s="382" t="s">
        <v>1328</v>
      </c>
      <c r="B514" s="382"/>
      <c r="C514" s="382" t="s">
        <v>401</v>
      </c>
      <c r="D514" s="382"/>
      <c r="E514" s="382"/>
    </row>
    <row r="515" spans="1:5" ht="12.75">
      <c r="A515" s="55" t="s">
        <v>1329</v>
      </c>
      <c r="B515" s="57" t="s">
        <v>1330</v>
      </c>
      <c r="C515" s="382" t="s">
        <v>402</v>
      </c>
      <c r="D515" s="382"/>
      <c r="E515" s="382"/>
    </row>
    <row r="516" spans="1:8" ht="12.75">
      <c r="A516" s="383" t="s">
        <v>1331</v>
      </c>
      <c r="B516" s="383"/>
      <c r="C516" s="383"/>
      <c r="D516" s="368" t="s">
        <v>1296</v>
      </c>
      <c r="E516" s="368"/>
      <c r="F516" s="368"/>
      <c r="G516" s="368"/>
      <c r="H516" s="368"/>
    </row>
    <row r="517" spans="1:8" ht="12.75">
      <c r="A517" s="382" t="s">
        <v>1332</v>
      </c>
      <c r="B517" s="382"/>
      <c r="C517" s="382"/>
      <c r="D517" s="366">
        <v>75</v>
      </c>
      <c r="E517" s="369"/>
      <c r="F517" s="369"/>
      <c r="G517" s="369"/>
      <c r="H517" s="369"/>
    </row>
    <row r="518" spans="1:8" ht="12.75">
      <c r="A518" s="382" t="s">
        <v>1333</v>
      </c>
      <c r="B518" s="382"/>
      <c r="C518" s="382"/>
      <c r="D518" s="366">
        <v>30</v>
      </c>
      <c r="E518" s="369"/>
      <c r="F518" s="369"/>
      <c r="G518" s="369"/>
      <c r="H518" s="369"/>
    </row>
    <row r="519" spans="1:8" ht="12.75">
      <c r="A519" s="382" t="s">
        <v>465</v>
      </c>
      <c r="B519" s="382"/>
      <c r="C519" s="382"/>
      <c r="D519" s="367">
        <f>IF(D517=0,,D518/D517*100)</f>
        <v>40</v>
      </c>
      <c r="E519" s="371"/>
      <c r="F519" s="371"/>
      <c r="G519" s="371"/>
      <c r="H519" s="371"/>
    </row>
    <row r="520" spans="1:5" ht="12.75">
      <c r="A520" s="56"/>
      <c r="B520" s="56"/>
      <c r="C520" s="56"/>
      <c r="D520" s="56"/>
      <c r="E520" s="56"/>
    </row>
    <row r="521" spans="1:5" ht="12.75">
      <c r="A521" s="55" t="s">
        <v>1329</v>
      </c>
      <c r="B521" s="57" t="s">
        <v>1330</v>
      </c>
      <c r="C521" s="382" t="s">
        <v>403</v>
      </c>
      <c r="D521" s="382"/>
      <c r="E521" s="382"/>
    </row>
    <row r="522" spans="1:8" ht="12.75">
      <c r="A522" s="382" t="s">
        <v>1337</v>
      </c>
      <c r="B522" s="382"/>
      <c r="C522" s="382"/>
      <c r="D522" s="366">
        <v>26</v>
      </c>
      <c r="E522" s="369"/>
      <c r="F522" s="369"/>
      <c r="G522" s="369"/>
      <c r="H522" s="369"/>
    </row>
    <row r="523" spans="1:8" ht="12.75">
      <c r="A523" s="382" t="s">
        <v>1333</v>
      </c>
      <c r="B523" s="382"/>
      <c r="C523" s="382"/>
      <c r="D523" s="366">
        <v>26</v>
      </c>
      <c r="E523" s="369"/>
      <c r="F523" s="369"/>
      <c r="G523" s="369"/>
      <c r="H523" s="369"/>
    </row>
    <row r="524" spans="1:8" ht="12.75">
      <c r="A524" s="382" t="s">
        <v>465</v>
      </c>
      <c r="B524" s="382"/>
      <c r="C524" s="382"/>
      <c r="D524" s="367">
        <f>IF(D522=0,,D523/D522*100)</f>
        <v>100</v>
      </c>
      <c r="E524" s="371"/>
      <c r="F524" s="371"/>
      <c r="G524" s="371"/>
      <c r="H524" s="371"/>
    </row>
    <row r="525" spans="1:8" ht="12.75">
      <c r="A525" s="382"/>
      <c r="B525" s="382"/>
      <c r="C525" s="382"/>
      <c r="D525" s="366"/>
      <c r="E525" s="369"/>
      <c r="F525" s="369"/>
      <c r="G525" s="369"/>
      <c r="H525" s="369"/>
    </row>
    <row r="527" spans="1:8" ht="12.75">
      <c r="A527" s="327" t="s">
        <v>463</v>
      </c>
      <c r="B527" s="327"/>
      <c r="C527" s="327"/>
      <c r="D527" s="327"/>
      <c r="E527" s="327"/>
      <c r="F527" s="327"/>
      <c r="G527" s="327"/>
      <c r="H527" s="81"/>
    </row>
    <row r="528" spans="1:8" ht="12.75" customHeight="1">
      <c r="A528" s="329" t="s">
        <v>143</v>
      </c>
      <c r="B528" s="330"/>
      <c r="C528" s="330"/>
      <c r="D528" s="330"/>
      <c r="E528" s="330"/>
      <c r="F528" s="330"/>
      <c r="G528" s="330"/>
      <c r="H528" s="372"/>
    </row>
    <row r="529" spans="1:8" ht="12.75">
      <c r="A529" s="330"/>
      <c r="B529" s="330"/>
      <c r="C529" s="330"/>
      <c r="D529" s="330"/>
      <c r="E529" s="330"/>
      <c r="F529" s="330"/>
      <c r="G529" s="330"/>
      <c r="H529" s="372"/>
    </row>
    <row r="530" spans="1:8" ht="12.75">
      <c r="A530" s="330"/>
      <c r="B530" s="330"/>
      <c r="C530" s="330"/>
      <c r="D530" s="330"/>
      <c r="E530" s="330"/>
      <c r="F530" s="330"/>
      <c r="G530" s="330"/>
      <c r="H530" s="372"/>
    </row>
    <row r="532" spans="1:5" ht="12.75">
      <c r="A532" s="382" t="s">
        <v>477</v>
      </c>
      <c r="B532" s="382"/>
      <c r="C532" s="382" t="s">
        <v>702</v>
      </c>
      <c r="D532" s="382"/>
      <c r="E532" s="382"/>
    </row>
    <row r="533" spans="1:5" ht="12.75">
      <c r="A533" s="55" t="s">
        <v>1327</v>
      </c>
      <c r="B533" s="55"/>
      <c r="C533" s="382" t="s">
        <v>404</v>
      </c>
      <c r="D533" s="382"/>
      <c r="E533" s="382"/>
    </row>
    <row r="534" spans="1:5" ht="12.75">
      <c r="A534" s="382" t="s">
        <v>1328</v>
      </c>
      <c r="B534" s="382"/>
      <c r="C534" s="382" t="s">
        <v>405</v>
      </c>
      <c r="D534" s="382"/>
      <c r="E534" s="382"/>
    </row>
    <row r="535" spans="1:5" ht="12.75">
      <c r="A535" s="55" t="s">
        <v>1329</v>
      </c>
      <c r="B535" s="57" t="s">
        <v>1330</v>
      </c>
      <c r="C535" s="382" t="s">
        <v>406</v>
      </c>
      <c r="D535" s="382"/>
      <c r="E535" s="382"/>
    </row>
    <row r="536" spans="1:8" ht="12.75">
      <c r="A536" s="383" t="s">
        <v>1331</v>
      </c>
      <c r="B536" s="383"/>
      <c r="C536" s="383"/>
      <c r="D536" s="368" t="s">
        <v>1296</v>
      </c>
      <c r="E536" s="368"/>
      <c r="F536" s="368"/>
      <c r="G536" s="368"/>
      <c r="H536" s="368"/>
    </row>
    <row r="537" spans="1:8" ht="12.75">
      <c r="A537" s="382" t="s">
        <v>1332</v>
      </c>
      <c r="B537" s="382"/>
      <c r="C537" s="382"/>
      <c r="D537" s="366">
        <v>410</v>
      </c>
      <c r="E537" s="369"/>
      <c r="F537" s="369"/>
      <c r="G537" s="369"/>
      <c r="H537" s="369"/>
    </row>
    <row r="538" spans="1:8" ht="12.75">
      <c r="A538" s="382" t="s">
        <v>1333</v>
      </c>
      <c r="B538" s="382"/>
      <c r="C538" s="382"/>
      <c r="D538" s="366">
        <v>392</v>
      </c>
      <c r="E538" s="369"/>
      <c r="F538" s="369"/>
      <c r="G538" s="369"/>
      <c r="H538" s="369"/>
    </row>
    <row r="539" spans="1:8" ht="12.75">
      <c r="A539" s="382" t="s">
        <v>465</v>
      </c>
      <c r="B539" s="382"/>
      <c r="C539" s="382"/>
      <c r="D539" s="367">
        <f>IF(D537=0,,D538/D537*100)</f>
        <v>95.60975609756098</v>
      </c>
      <c r="E539" s="371"/>
      <c r="F539" s="371"/>
      <c r="G539" s="371"/>
      <c r="H539" s="371"/>
    </row>
    <row r="540" spans="1:5" ht="12.75">
      <c r="A540" s="56"/>
      <c r="B540" s="56"/>
      <c r="C540" s="56"/>
      <c r="D540" s="56"/>
      <c r="E540" s="56"/>
    </row>
    <row r="542" spans="1:8" ht="12.75">
      <c r="A542" s="327" t="s">
        <v>463</v>
      </c>
      <c r="B542" s="327"/>
      <c r="C542" s="327"/>
      <c r="D542" s="327"/>
      <c r="E542" s="327"/>
      <c r="F542" s="327"/>
      <c r="G542" s="327"/>
      <c r="H542" s="81"/>
    </row>
    <row r="543" spans="1:8" ht="12.75">
      <c r="A543" s="349" t="s">
        <v>144</v>
      </c>
      <c r="B543" s="377"/>
      <c r="C543" s="377"/>
      <c r="D543" s="377"/>
      <c r="E543" s="377"/>
      <c r="F543" s="377"/>
      <c r="G543" s="377"/>
      <c r="H543" s="378"/>
    </row>
    <row r="544" spans="1:8" ht="12.75">
      <c r="A544" s="377"/>
      <c r="B544" s="377"/>
      <c r="C544" s="377"/>
      <c r="D544" s="377"/>
      <c r="E544" s="377"/>
      <c r="F544" s="377"/>
      <c r="G544" s="377"/>
      <c r="H544" s="378"/>
    </row>
    <row r="545" spans="1:8" ht="12.75">
      <c r="A545" s="377"/>
      <c r="B545" s="377"/>
      <c r="C545" s="377"/>
      <c r="D545" s="377"/>
      <c r="E545" s="377"/>
      <c r="F545" s="377"/>
      <c r="G545" s="377"/>
      <c r="H545" s="378"/>
    </row>
    <row r="547" spans="1:5" ht="12.75">
      <c r="A547" s="382" t="s">
        <v>477</v>
      </c>
      <c r="B547" s="382"/>
      <c r="C547" s="382" t="s">
        <v>704</v>
      </c>
      <c r="D547" s="382"/>
      <c r="E547" s="382"/>
    </row>
    <row r="548" spans="1:5" ht="12.75">
      <c r="A548" s="55" t="s">
        <v>1327</v>
      </c>
      <c r="B548" s="55"/>
      <c r="C548" s="382" t="s">
        <v>397</v>
      </c>
      <c r="D548" s="382"/>
      <c r="E548" s="382"/>
    </row>
    <row r="549" spans="1:5" ht="12.75">
      <c r="A549" s="382" t="s">
        <v>1328</v>
      </c>
      <c r="B549" s="382"/>
      <c r="C549" s="382" t="s">
        <v>398</v>
      </c>
      <c r="D549" s="382"/>
      <c r="E549" s="382"/>
    </row>
    <row r="550" spans="1:5" ht="12.75">
      <c r="A550" s="55" t="s">
        <v>1329</v>
      </c>
      <c r="B550" s="57" t="s">
        <v>1330</v>
      </c>
      <c r="C550" s="382" t="s">
        <v>396</v>
      </c>
      <c r="D550" s="382"/>
      <c r="E550" s="382"/>
    </row>
    <row r="551" spans="1:8" ht="12.75">
      <c r="A551" s="383" t="s">
        <v>1331</v>
      </c>
      <c r="B551" s="383"/>
      <c r="C551" s="383"/>
      <c r="D551" s="368" t="s">
        <v>1296</v>
      </c>
      <c r="E551" s="368"/>
      <c r="F551" s="368"/>
      <c r="G551" s="368"/>
      <c r="H551" s="368"/>
    </row>
    <row r="552" spans="1:8" ht="12.75">
      <c r="A552" s="382" t="s">
        <v>1332</v>
      </c>
      <c r="B552" s="382"/>
      <c r="C552" s="382"/>
      <c r="D552" s="366">
        <v>365</v>
      </c>
      <c r="E552" s="369"/>
      <c r="F552" s="369"/>
      <c r="G552" s="369"/>
      <c r="H552" s="369"/>
    </row>
    <row r="553" spans="1:8" ht="12.75">
      <c r="A553" s="382" t="s">
        <v>1333</v>
      </c>
      <c r="B553" s="382"/>
      <c r="C553" s="382"/>
      <c r="D553" s="366">
        <v>363</v>
      </c>
      <c r="E553" s="369"/>
      <c r="F553" s="369"/>
      <c r="G553" s="369"/>
      <c r="H553" s="369"/>
    </row>
    <row r="554" spans="1:8" ht="12.75">
      <c r="A554" s="382" t="s">
        <v>465</v>
      </c>
      <c r="B554" s="382"/>
      <c r="C554" s="382"/>
      <c r="D554" s="367">
        <f>IF(D552=0,,D553/D552*100)</f>
        <v>99.45205479452055</v>
      </c>
      <c r="E554" s="371"/>
      <c r="F554" s="371"/>
      <c r="G554" s="371"/>
      <c r="H554" s="371"/>
    </row>
    <row r="555" spans="1:5" ht="12.75">
      <c r="A555" s="56"/>
      <c r="B555" s="56"/>
      <c r="C555" s="56"/>
      <c r="D555" s="56"/>
      <c r="E555" s="56"/>
    </row>
    <row r="556" spans="1:5" ht="12.75">
      <c r="A556" s="55" t="s">
        <v>1329</v>
      </c>
      <c r="B556" s="57" t="s">
        <v>1330</v>
      </c>
      <c r="C556" s="382" t="s">
        <v>399</v>
      </c>
      <c r="D556" s="382"/>
      <c r="E556" s="382"/>
    </row>
    <row r="557" spans="1:8" ht="12.75">
      <c r="A557" s="382" t="s">
        <v>1337</v>
      </c>
      <c r="B557" s="382"/>
      <c r="C557" s="382"/>
      <c r="D557" s="366">
        <v>20</v>
      </c>
      <c r="E557" s="369"/>
      <c r="F557" s="369"/>
      <c r="G557" s="369"/>
      <c r="H557" s="369"/>
    </row>
    <row r="558" spans="1:8" ht="12.75">
      <c r="A558" s="382" t="s">
        <v>1333</v>
      </c>
      <c r="B558" s="382"/>
      <c r="C558" s="382"/>
      <c r="D558" s="366">
        <v>19</v>
      </c>
      <c r="E558" s="369"/>
      <c r="F558" s="369"/>
      <c r="G558" s="369"/>
      <c r="H558" s="369"/>
    </row>
    <row r="559" spans="1:8" ht="12.75">
      <c r="A559" s="382" t="s">
        <v>465</v>
      </c>
      <c r="B559" s="382"/>
      <c r="C559" s="382"/>
      <c r="D559" s="367">
        <f>IF(D557=0,,D558/D557*100)</f>
        <v>95</v>
      </c>
      <c r="E559" s="371"/>
      <c r="F559" s="371"/>
      <c r="G559" s="371"/>
      <c r="H559" s="371"/>
    </row>
    <row r="561" spans="1:8" ht="12.75">
      <c r="A561" s="327" t="s">
        <v>463</v>
      </c>
      <c r="B561" s="327"/>
      <c r="C561" s="327"/>
      <c r="D561" s="327"/>
      <c r="E561" s="327"/>
      <c r="F561" s="327"/>
      <c r="G561" s="327"/>
      <c r="H561" s="81"/>
    </row>
    <row r="562" spans="1:8" ht="12.75" customHeight="1">
      <c r="A562" s="329" t="s">
        <v>145</v>
      </c>
      <c r="B562" s="330"/>
      <c r="C562" s="330"/>
      <c r="D562" s="330"/>
      <c r="E562" s="330"/>
      <c r="F562" s="330"/>
      <c r="G562" s="330"/>
      <c r="H562" s="372"/>
    </row>
    <row r="563" spans="1:8" ht="12.75">
      <c r="A563" s="330"/>
      <c r="B563" s="330"/>
      <c r="C563" s="330"/>
      <c r="D563" s="330"/>
      <c r="E563" s="330"/>
      <c r="F563" s="330"/>
      <c r="G563" s="330"/>
      <c r="H563" s="372"/>
    </row>
    <row r="564" spans="1:8" ht="12.75">
      <c r="A564" s="330"/>
      <c r="B564" s="330"/>
      <c r="C564" s="330"/>
      <c r="D564" s="330"/>
      <c r="E564" s="330"/>
      <c r="F564" s="330"/>
      <c r="G564" s="330"/>
      <c r="H564" s="372"/>
    </row>
    <row r="566" spans="1:5" ht="12.75">
      <c r="A566" s="382" t="s">
        <v>477</v>
      </c>
      <c r="B566" s="382"/>
      <c r="C566" s="382" t="s">
        <v>705</v>
      </c>
      <c r="D566" s="382"/>
      <c r="E566" s="382"/>
    </row>
    <row r="567" spans="1:5" ht="12.75">
      <c r="A567" s="55" t="s">
        <v>1327</v>
      </c>
      <c r="B567" s="55"/>
      <c r="C567" s="382" t="s">
        <v>400</v>
      </c>
      <c r="D567" s="382"/>
      <c r="E567" s="382"/>
    </row>
    <row r="568" spans="1:5" ht="12.75">
      <c r="A568" s="382" t="s">
        <v>1328</v>
      </c>
      <c r="B568" s="382"/>
      <c r="C568" s="382" t="s">
        <v>401</v>
      </c>
      <c r="D568" s="382"/>
      <c r="E568" s="382"/>
    </row>
    <row r="569" spans="1:5" ht="12.75">
      <c r="A569" s="55" t="s">
        <v>1329</v>
      </c>
      <c r="B569" s="57" t="s">
        <v>1330</v>
      </c>
      <c r="C569" s="382" t="s">
        <v>402</v>
      </c>
      <c r="D569" s="382"/>
      <c r="E569" s="382"/>
    </row>
    <row r="570" spans="1:8" ht="12.75">
      <c r="A570" s="383" t="s">
        <v>1331</v>
      </c>
      <c r="B570" s="383"/>
      <c r="C570" s="383"/>
      <c r="D570" s="368" t="s">
        <v>1296</v>
      </c>
      <c r="E570" s="368"/>
      <c r="F570" s="368"/>
      <c r="G570" s="368"/>
      <c r="H570" s="368"/>
    </row>
    <row r="571" spans="1:8" ht="12.75">
      <c r="A571" s="382" t="s">
        <v>1332</v>
      </c>
      <c r="B571" s="382"/>
      <c r="C571" s="382"/>
      <c r="D571" s="366">
        <v>65</v>
      </c>
      <c r="E571" s="369"/>
      <c r="F571" s="369"/>
      <c r="G571" s="369"/>
      <c r="H571" s="369"/>
    </row>
    <row r="572" spans="1:8" ht="12.75">
      <c r="A572" s="382" t="s">
        <v>1333</v>
      </c>
      <c r="B572" s="382"/>
      <c r="C572" s="382"/>
      <c r="D572" s="366">
        <v>44</v>
      </c>
      <c r="E572" s="369"/>
      <c r="F572" s="369"/>
      <c r="G572" s="369"/>
      <c r="H572" s="369"/>
    </row>
    <row r="573" spans="1:8" ht="12.75">
      <c r="A573" s="382" t="s">
        <v>465</v>
      </c>
      <c r="B573" s="382"/>
      <c r="C573" s="382"/>
      <c r="D573" s="367">
        <f>IF(D571=0,,D572/D571*100)</f>
        <v>67.6923076923077</v>
      </c>
      <c r="E573" s="371"/>
      <c r="F573" s="371"/>
      <c r="G573" s="371"/>
      <c r="H573" s="371"/>
    </row>
    <row r="574" spans="1:5" ht="12.75">
      <c r="A574" s="56"/>
      <c r="B574" s="56"/>
      <c r="C574" s="56"/>
      <c r="D574" s="56"/>
      <c r="E574" s="56"/>
    </row>
    <row r="575" spans="1:5" ht="12.75">
      <c r="A575" s="55" t="s">
        <v>1329</v>
      </c>
      <c r="B575" s="57" t="s">
        <v>1330</v>
      </c>
      <c r="C575" s="382" t="s">
        <v>403</v>
      </c>
      <c r="D575" s="382"/>
      <c r="E575" s="382"/>
    </row>
    <row r="576" spans="1:8" ht="12.75">
      <c r="A576" s="382" t="s">
        <v>1337</v>
      </c>
      <c r="B576" s="382"/>
      <c r="C576" s="382"/>
      <c r="D576" s="366">
        <v>22</v>
      </c>
      <c r="E576" s="369"/>
      <c r="F576" s="369"/>
      <c r="G576" s="369"/>
      <c r="H576" s="369"/>
    </row>
    <row r="577" spans="1:8" ht="12.75">
      <c r="A577" s="382" t="s">
        <v>1333</v>
      </c>
      <c r="B577" s="382"/>
      <c r="C577" s="382"/>
      <c r="D577" s="366">
        <v>22</v>
      </c>
      <c r="E577" s="369"/>
      <c r="F577" s="369"/>
      <c r="G577" s="369"/>
      <c r="H577" s="369"/>
    </row>
    <row r="578" spans="1:8" ht="12.75">
      <c r="A578" s="382" t="s">
        <v>465</v>
      </c>
      <c r="B578" s="382"/>
      <c r="C578" s="382"/>
      <c r="D578" s="367">
        <f>IF(D576=0,,D577/D576*100)</f>
        <v>100</v>
      </c>
      <c r="E578" s="371"/>
      <c r="F578" s="371"/>
      <c r="G578" s="371"/>
      <c r="H578" s="371"/>
    </row>
    <row r="579" spans="1:8" ht="12.75">
      <c r="A579" s="382"/>
      <c r="B579" s="382"/>
      <c r="C579" s="382"/>
      <c r="D579" s="366"/>
      <c r="E579" s="369"/>
      <c r="F579" s="369"/>
      <c r="G579" s="369"/>
      <c r="H579" s="369"/>
    </row>
    <row r="581" spans="1:8" ht="12.75">
      <c r="A581" s="327" t="s">
        <v>463</v>
      </c>
      <c r="B581" s="327"/>
      <c r="C581" s="327"/>
      <c r="D581" s="327"/>
      <c r="E581" s="327"/>
      <c r="F581" s="327"/>
      <c r="G581" s="327"/>
      <c r="H581" s="81"/>
    </row>
    <row r="582" spans="1:8" ht="12.75" customHeight="1">
      <c r="A582" s="329" t="s">
        <v>146</v>
      </c>
      <c r="B582" s="330"/>
      <c r="C582" s="330"/>
      <c r="D582" s="330"/>
      <c r="E582" s="330"/>
      <c r="F582" s="330"/>
      <c r="G582" s="330"/>
      <c r="H582" s="372"/>
    </row>
    <row r="583" spans="1:8" ht="12.75">
      <c r="A583" s="330"/>
      <c r="B583" s="330"/>
      <c r="C583" s="330"/>
      <c r="D583" s="330"/>
      <c r="E583" s="330"/>
      <c r="F583" s="330"/>
      <c r="G583" s="330"/>
      <c r="H583" s="372"/>
    </row>
    <row r="584" spans="1:8" ht="12.75">
      <c r="A584" s="330"/>
      <c r="B584" s="330"/>
      <c r="C584" s="330"/>
      <c r="D584" s="330"/>
      <c r="E584" s="330"/>
      <c r="F584" s="330"/>
      <c r="G584" s="330"/>
      <c r="H584" s="372"/>
    </row>
    <row r="586" spans="1:5" ht="12.75">
      <c r="A586" s="382" t="s">
        <v>477</v>
      </c>
      <c r="B586" s="382"/>
      <c r="C586" s="382" t="s">
        <v>706</v>
      </c>
      <c r="D586" s="382"/>
      <c r="E586" s="382"/>
    </row>
    <row r="587" spans="1:5" ht="12.75">
      <c r="A587" s="55" t="s">
        <v>1327</v>
      </c>
      <c r="B587" s="55"/>
      <c r="C587" s="382" t="s">
        <v>404</v>
      </c>
      <c r="D587" s="382"/>
      <c r="E587" s="382"/>
    </row>
    <row r="588" spans="1:5" ht="12.75">
      <c r="A588" s="382" t="s">
        <v>1328</v>
      </c>
      <c r="B588" s="382"/>
      <c r="C588" s="382" t="s">
        <v>405</v>
      </c>
      <c r="D588" s="382"/>
      <c r="E588" s="382"/>
    </row>
    <row r="589" spans="1:5" ht="12.75">
      <c r="A589" s="55" t="s">
        <v>1329</v>
      </c>
      <c r="B589" s="57" t="s">
        <v>1330</v>
      </c>
      <c r="C589" s="382" t="s">
        <v>406</v>
      </c>
      <c r="D589" s="382"/>
      <c r="E589" s="382"/>
    </row>
    <row r="590" spans="1:8" ht="12.75">
      <c r="A590" s="383" t="s">
        <v>1331</v>
      </c>
      <c r="B590" s="383"/>
      <c r="C590" s="383"/>
      <c r="D590" s="368" t="s">
        <v>1296</v>
      </c>
      <c r="E590" s="368"/>
      <c r="F590" s="368"/>
      <c r="G590" s="368"/>
      <c r="H590" s="368"/>
    </row>
    <row r="591" spans="1:8" ht="12.75">
      <c r="A591" s="382" t="s">
        <v>1332</v>
      </c>
      <c r="B591" s="382"/>
      <c r="C591" s="382"/>
      <c r="D591" s="366">
        <v>395</v>
      </c>
      <c r="E591" s="369"/>
      <c r="F591" s="369"/>
      <c r="G591" s="369"/>
      <c r="H591" s="369"/>
    </row>
    <row r="592" spans="1:8" ht="12.75">
      <c r="A592" s="382" t="s">
        <v>1333</v>
      </c>
      <c r="B592" s="382"/>
      <c r="C592" s="382"/>
      <c r="D592" s="366">
        <v>390</v>
      </c>
      <c r="E592" s="369"/>
      <c r="F592" s="369"/>
      <c r="G592" s="369"/>
      <c r="H592" s="369"/>
    </row>
    <row r="593" spans="1:8" ht="12.75">
      <c r="A593" s="382" t="s">
        <v>465</v>
      </c>
      <c r="B593" s="382"/>
      <c r="C593" s="382"/>
      <c r="D593" s="367">
        <f>IF(D591=0,,D592/D591*100)</f>
        <v>98.73417721518987</v>
      </c>
      <c r="E593" s="371"/>
      <c r="F593" s="371"/>
      <c r="G593" s="371"/>
      <c r="H593" s="371"/>
    </row>
    <row r="594" spans="1:5" ht="12.75">
      <c r="A594" s="56"/>
      <c r="B594" s="56"/>
      <c r="C594" s="56"/>
      <c r="D594" s="56"/>
      <c r="E594" s="56"/>
    </row>
    <row r="596" spans="1:8" ht="12.75">
      <c r="A596" s="327" t="s">
        <v>463</v>
      </c>
      <c r="B596" s="327"/>
      <c r="C596" s="327"/>
      <c r="D596" s="327"/>
      <c r="E596" s="327"/>
      <c r="F596" s="327"/>
      <c r="G596" s="327"/>
      <c r="H596" s="81"/>
    </row>
    <row r="597" spans="1:8" ht="12.75" customHeight="1">
      <c r="A597" s="329" t="s">
        <v>147</v>
      </c>
      <c r="B597" s="330"/>
      <c r="C597" s="330"/>
      <c r="D597" s="330"/>
      <c r="E597" s="330"/>
      <c r="F597" s="330"/>
      <c r="G597" s="330"/>
      <c r="H597" s="372"/>
    </row>
    <row r="598" spans="1:8" ht="12.75">
      <c r="A598" s="330"/>
      <c r="B598" s="330"/>
      <c r="C598" s="330"/>
      <c r="D598" s="330"/>
      <c r="E598" s="330"/>
      <c r="F598" s="330"/>
      <c r="G598" s="330"/>
      <c r="H598" s="372"/>
    </row>
    <row r="599" spans="1:8" ht="12.75">
      <c r="A599" s="330"/>
      <c r="B599" s="330"/>
      <c r="C599" s="330"/>
      <c r="D599" s="330"/>
      <c r="E599" s="330"/>
      <c r="F599" s="330"/>
      <c r="G599" s="330"/>
      <c r="H599" s="372"/>
    </row>
    <row r="601" spans="1:5" ht="12.75">
      <c r="A601" s="382" t="s">
        <v>477</v>
      </c>
      <c r="B601" s="382"/>
      <c r="C601" s="382" t="s">
        <v>707</v>
      </c>
      <c r="D601" s="382"/>
      <c r="E601" s="382"/>
    </row>
    <row r="602" spans="1:5" ht="12.75">
      <c r="A602" s="55" t="s">
        <v>1327</v>
      </c>
      <c r="B602" s="55"/>
      <c r="C602" s="382" t="s">
        <v>407</v>
      </c>
      <c r="D602" s="382"/>
      <c r="E602" s="382"/>
    </row>
    <row r="603" spans="1:5" ht="12.75">
      <c r="A603" s="382" t="s">
        <v>1328</v>
      </c>
      <c r="B603" s="382"/>
      <c r="C603" s="382" t="s">
        <v>332</v>
      </c>
      <c r="D603" s="382"/>
      <c r="E603" s="382"/>
    </row>
    <row r="604" spans="1:5" ht="12.75">
      <c r="A604" s="55" t="s">
        <v>1329</v>
      </c>
      <c r="B604" s="57" t="s">
        <v>1330</v>
      </c>
      <c r="C604" s="382" t="s">
        <v>408</v>
      </c>
      <c r="D604" s="382"/>
      <c r="E604" s="382"/>
    </row>
    <row r="605" spans="1:8" ht="12.75">
      <c r="A605" s="383" t="s">
        <v>1331</v>
      </c>
      <c r="B605" s="383"/>
      <c r="C605" s="383"/>
      <c r="D605" s="368" t="s">
        <v>1296</v>
      </c>
      <c r="E605" s="368"/>
      <c r="F605" s="368"/>
      <c r="G605" s="368"/>
      <c r="H605" s="368"/>
    </row>
    <row r="606" spans="1:8" ht="12.75">
      <c r="A606" s="382" t="s">
        <v>1332</v>
      </c>
      <c r="B606" s="382"/>
      <c r="C606" s="382"/>
      <c r="D606" s="366">
        <v>1</v>
      </c>
      <c r="E606" s="369"/>
      <c r="F606" s="369"/>
      <c r="G606" s="369"/>
      <c r="H606" s="369"/>
    </row>
    <row r="607" spans="1:8" ht="12.75">
      <c r="A607" s="382" t="s">
        <v>1333</v>
      </c>
      <c r="B607" s="382"/>
      <c r="C607" s="382"/>
      <c r="D607" s="366">
        <v>0</v>
      </c>
      <c r="E607" s="369"/>
      <c r="F607" s="369"/>
      <c r="G607" s="369"/>
      <c r="H607" s="369"/>
    </row>
    <row r="608" spans="1:8" ht="12.75">
      <c r="A608" s="382" t="s">
        <v>465</v>
      </c>
      <c r="B608" s="382"/>
      <c r="C608" s="382"/>
      <c r="D608" s="367">
        <f>IF(D606=0,,D607/D606*100)</f>
        <v>0</v>
      </c>
      <c r="E608" s="371"/>
      <c r="F608" s="371"/>
      <c r="G608" s="371"/>
      <c r="H608" s="371"/>
    </row>
    <row r="609" spans="1:5" ht="12.75">
      <c r="A609" s="56"/>
      <c r="B609" s="56"/>
      <c r="C609" s="56"/>
      <c r="D609" s="56"/>
      <c r="E609" s="56"/>
    </row>
    <row r="611" spans="1:8" ht="12.75">
      <c r="A611" s="327" t="s">
        <v>463</v>
      </c>
      <c r="B611" s="327"/>
      <c r="C611" s="327"/>
      <c r="D611" s="327"/>
      <c r="E611" s="327"/>
      <c r="F611" s="327"/>
      <c r="G611" s="327"/>
      <c r="H611" s="81"/>
    </row>
    <row r="612" spans="1:8" ht="12.75" customHeight="1">
      <c r="A612" s="329" t="s">
        <v>148</v>
      </c>
      <c r="B612" s="330"/>
      <c r="C612" s="330"/>
      <c r="D612" s="330"/>
      <c r="E612" s="330"/>
      <c r="F612" s="330"/>
      <c r="G612" s="330"/>
      <c r="H612" s="372"/>
    </row>
    <row r="613" spans="1:8" ht="12.75">
      <c r="A613" s="330"/>
      <c r="B613" s="330"/>
      <c r="C613" s="330"/>
      <c r="D613" s="330"/>
      <c r="E613" s="330"/>
      <c r="F613" s="330"/>
      <c r="G613" s="330"/>
      <c r="H613" s="372"/>
    </row>
    <row r="614" spans="1:8" ht="12.75">
      <c r="A614" s="330"/>
      <c r="B614" s="330"/>
      <c r="C614" s="330"/>
      <c r="D614" s="330"/>
      <c r="E614" s="330"/>
      <c r="F614" s="330"/>
      <c r="G614" s="330"/>
      <c r="H614" s="372"/>
    </row>
    <row r="616" spans="1:5" ht="12.75">
      <c r="A616" s="382" t="s">
        <v>477</v>
      </c>
      <c r="B616" s="382"/>
      <c r="C616" s="382" t="s">
        <v>648</v>
      </c>
      <c r="D616" s="382"/>
      <c r="E616" s="382"/>
    </row>
    <row r="617" spans="1:5" ht="12.75">
      <c r="A617" s="55" t="s">
        <v>1327</v>
      </c>
      <c r="B617" s="55"/>
      <c r="C617" s="382" t="s">
        <v>1197</v>
      </c>
      <c r="D617" s="382"/>
      <c r="E617" s="382"/>
    </row>
    <row r="618" spans="1:5" ht="12.75">
      <c r="A618" s="382" t="s">
        <v>1328</v>
      </c>
      <c r="B618" s="382"/>
      <c r="C618" s="382" t="s">
        <v>648</v>
      </c>
      <c r="D618" s="382"/>
      <c r="E618" s="382"/>
    </row>
    <row r="619" spans="1:5" ht="12.75">
      <c r="A619" s="55" t="s">
        <v>1329</v>
      </c>
      <c r="B619" s="57" t="s">
        <v>1330</v>
      </c>
      <c r="C619" s="382" t="s">
        <v>1198</v>
      </c>
      <c r="D619" s="382"/>
      <c r="E619" s="382"/>
    </row>
    <row r="620" spans="1:8" ht="12.75">
      <c r="A620" s="383" t="s">
        <v>1331</v>
      </c>
      <c r="B620" s="383"/>
      <c r="C620" s="383"/>
      <c r="D620" s="368" t="s">
        <v>1296</v>
      </c>
      <c r="E620" s="368"/>
      <c r="F620" s="368"/>
      <c r="G620" s="368"/>
      <c r="H620" s="368"/>
    </row>
    <row r="621" spans="1:8" ht="12.75">
      <c r="A621" s="382" t="s">
        <v>1332</v>
      </c>
      <c r="B621" s="382"/>
      <c r="C621" s="382"/>
      <c r="D621" s="366">
        <v>785</v>
      </c>
      <c r="E621" s="369"/>
      <c r="F621" s="369"/>
      <c r="G621" s="369"/>
      <c r="H621" s="369"/>
    </row>
    <row r="622" spans="1:8" ht="12.75">
      <c r="A622" s="382" t="s">
        <v>1333</v>
      </c>
      <c r="B622" s="382"/>
      <c r="C622" s="382"/>
      <c r="D622" s="366">
        <v>760</v>
      </c>
      <c r="E622" s="369"/>
      <c r="F622" s="369"/>
      <c r="G622" s="369"/>
      <c r="H622" s="369"/>
    </row>
    <row r="623" spans="1:8" ht="12.75">
      <c r="A623" s="382" t="s">
        <v>465</v>
      </c>
      <c r="B623" s="382"/>
      <c r="C623" s="382"/>
      <c r="D623" s="367">
        <f>IF(D621=0,,D622/D621*100)</f>
        <v>96.81528662420382</v>
      </c>
      <c r="E623" s="371"/>
      <c r="F623" s="371"/>
      <c r="G623" s="371"/>
      <c r="H623" s="371"/>
    </row>
    <row r="624" spans="1:5" ht="12.75">
      <c r="A624" s="56"/>
      <c r="B624" s="56"/>
      <c r="C624" s="56"/>
      <c r="D624" s="56"/>
      <c r="E624" s="56"/>
    </row>
    <row r="625" spans="1:5" ht="12.75">
      <c r="A625" s="55" t="s">
        <v>1329</v>
      </c>
      <c r="B625" s="57" t="s">
        <v>1330</v>
      </c>
      <c r="C625" s="382" t="s">
        <v>1199</v>
      </c>
      <c r="D625" s="382"/>
      <c r="E625" s="382"/>
    </row>
    <row r="626" spans="1:8" ht="12.75">
      <c r="A626" s="382" t="s">
        <v>1337</v>
      </c>
      <c r="B626" s="382"/>
      <c r="C626" s="382"/>
      <c r="D626" s="366">
        <v>40</v>
      </c>
      <c r="E626" s="369"/>
      <c r="F626" s="369"/>
      <c r="G626" s="369"/>
      <c r="H626" s="369"/>
    </row>
    <row r="627" spans="1:8" ht="12.75">
      <c r="A627" s="382" t="s">
        <v>1333</v>
      </c>
      <c r="B627" s="382"/>
      <c r="C627" s="382"/>
      <c r="D627" s="366">
        <v>25</v>
      </c>
      <c r="E627" s="369"/>
      <c r="F627" s="369"/>
      <c r="G627" s="369"/>
      <c r="H627" s="369"/>
    </row>
    <row r="628" spans="1:8" ht="12.75">
      <c r="A628" s="382" t="s">
        <v>465</v>
      </c>
      <c r="B628" s="382"/>
      <c r="C628" s="382"/>
      <c r="D628" s="367">
        <f>IF(D626=0,,D627/D626*100)</f>
        <v>62.5</v>
      </c>
      <c r="E628" s="371"/>
      <c r="F628" s="371"/>
      <c r="G628" s="371"/>
      <c r="H628" s="371"/>
    </row>
    <row r="629" spans="1:8" ht="12.75">
      <c r="A629" s="382"/>
      <c r="B629" s="382"/>
      <c r="C629" s="382"/>
      <c r="D629" s="366"/>
      <c r="E629" s="369"/>
      <c r="F629" s="369"/>
      <c r="G629" s="369"/>
      <c r="H629" s="369"/>
    </row>
    <row r="631" spans="1:8" ht="12.75">
      <c r="A631" s="327" t="s">
        <v>463</v>
      </c>
      <c r="B631" s="327"/>
      <c r="C631" s="327"/>
      <c r="D631" s="327"/>
      <c r="E631" s="327"/>
      <c r="F631" s="327"/>
      <c r="G631" s="327"/>
      <c r="H631" s="81"/>
    </row>
    <row r="632" spans="1:8" ht="12.75" customHeight="1">
      <c r="A632" s="329" t="s">
        <v>149</v>
      </c>
      <c r="B632" s="330"/>
      <c r="C632" s="330"/>
      <c r="D632" s="330"/>
      <c r="E632" s="330"/>
      <c r="F632" s="330"/>
      <c r="G632" s="330"/>
      <c r="H632" s="372"/>
    </row>
    <row r="633" spans="1:8" ht="12.75">
      <c r="A633" s="330"/>
      <c r="B633" s="330"/>
      <c r="C633" s="330"/>
      <c r="D633" s="330"/>
      <c r="E633" s="330"/>
      <c r="F633" s="330"/>
      <c r="G633" s="330"/>
      <c r="H633" s="372"/>
    </row>
    <row r="634" spans="1:8" ht="12.75">
      <c r="A634" s="330"/>
      <c r="B634" s="330"/>
      <c r="C634" s="330"/>
      <c r="D634" s="330"/>
      <c r="E634" s="330"/>
      <c r="F634" s="330"/>
      <c r="G634" s="330"/>
      <c r="H634" s="372"/>
    </row>
    <row r="636" spans="1:5" ht="12.75">
      <c r="A636" s="382" t="s">
        <v>477</v>
      </c>
      <c r="B636" s="382"/>
      <c r="C636" s="382" t="s">
        <v>649</v>
      </c>
      <c r="D636" s="382"/>
      <c r="E636" s="382"/>
    </row>
    <row r="637" spans="1:5" ht="12.75">
      <c r="A637" s="55" t="s">
        <v>1327</v>
      </c>
      <c r="B637" s="55"/>
      <c r="C637" s="382" t="s">
        <v>1197</v>
      </c>
      <c r="D637" s="382"/>
      <c r="E637" s="382"/>
    </row>
    <row r="638" spans="1:5" ht="12.75">
      <c r="A638" s="382" t="s">
        <v>1328</v>
      </c>
      <c r="B638" s="382"/>
      <c r="C638" s="382" t="s">
        <v>648</v>
      </c>
      <c r="D638" s="382"/>
      <c r="E638" s="382"/>
    </row>
    <row r="639" spans="1:5" ht="12.75">
      <c r="A639" s="55" t="s">
        <v>1329</v>
      </c>
      <c r="B639" s="57" t="s">
        <v>1330</v>
      </c>
      <c r="C639" s="382" t="s">
        <v>1198</v>
      </c>
      <c r="D639" s="382"/>
      <c r="E639" s="382"/>
    </row>
    <row r="640" spans="1:8" ht="12.75">
      <c r="A640" s="383" t="s">
        <v>1331</v>
      </c>
      <c r="B640" s="383"/>
      <c r="C640" s="383"/>
      <c r="D640" s="368" t="s">
        <v>1296</v>
      </c>
      <c r="E640" s="368"/>
      <c r="F640" s="368"/>
      <c r="G640" s="368"/>
      <c r="H640" s="368"/>
    </row>
    <row r="641" spans="1:8" ht="12.75">
      <c r="A641" s="382" t="s">
        <v>1332</v>
      </c>
      <c r="B641" s="382"/>
      <c r="C641" s="382"/>
      <c r="D641" s="366">
        <v>250</v>
      </c>
      <c r="E641" s="369"/>
      <c r="F641" s="369"/>
      <c r="G641" s="369"/>
      <c r="H641" s="369"/>
    </row>
    <row r="642" spans="1:8" ht="12.75">
      <c r="A642" s="382" t="s">
        <v>1333</v>
      </c>
      <c r="B642" s="382"/>
      <c r="C642" s="382"/>
      <c r="D642" s="366">
        <v>220</v>
      </c>
      <c r="E642" s="369"/>
      <c r="F642" s="369"/>
      <c r="G642" s="369"/>
      <c r="H642" s="369"/>
    </row>
    <row r="643" spans="1:8" ht="12.75">
      <c r="A643" s="382" t="s">
        <v>465</v>
      </c>
      <c r="B643" s="382"/>
      <c r="C643" s="382"/>
      <c r="D643" s="367">
        <f>IF(D641=0,,D642/D641*100)</f>
        <v>88</v>
      </c>
      <c r="E643" s="371"/>
      <c r="F643" s="371"/>
      <c r="G643" s="371"/>
      <c r="H643" s="371"/>
    </row>
    <row r="644" spans="1:5" ht="12.75">
      <c r="A644" s="56"/>
      <c r="B644" s="56"/>
      <c r="C644" s="56"/>
      <c r="D644" s="56"/>
      <c r="E644" s="56"/>
    </row>
    <row r="645" spans="1:5" ht="12.75">
      <c r="A645" s="55" t="s">
        <v>1329</v>
      </c>
      <c r="B645" s="57" t="s">
        <v>1330</v>
      </c>
      <c r="C645" s="382" t="s">
        <v>1199</v>
      </c>
      <c r="D645" s="382"/>
      <c r="E645" s="382"/>
    </row>
    <row r="646" spans="1:8" ht="12.75">
      <c r="A646" s="382" t="s">
        <v>1337</v>
      </c>
      <c r="B646" s="382"/>
      <c r="C646" s="382"/>
      <c r="D646" s="366">
        <v>45</v>
      </c>
      <c r="E646" s="369"/>
      <c r="F646" s="369"/>
      <c r="G646" s="369"/>
      <c r="H646" s="369"/>
    </row>
    <row r="647" spans="1:8" ht="12.75">
      <c r="A647" s="382" t="s">
        <v>1333</v>
      </c>
      <c r="B647" s="382"/>
      <c r="C647" s="382"/>
      <c r="D647" s="366">
        <v>23</v>
      </c>
      <c r="E647" s="369"/>
      <c r="F647" s="369"/>
      <c r="G647" s="369"/>
      <c r="H647" s="369"/>
    </row>
    <row r="648" spans="1:8" ht="12.75">
      <c r="A648" s="382" t="s">
        <v>465</v>
      </c>
      <c r="B648" s="382"/>
      <c r="C648" s="382"/>
      <c r="D648" s="367">
        <f>IF(D646=0,,D647/D646*100)</f>
        <v>51.11111111111111</v>
      </c>
      <c r="E648" s="371"/>
      <c r="F648" s="371"/>
      <c r="G648" s="371"/>
      <c r="H648" s="371"/>
    </row>
    <row r="649" spans="1:8" ht="12.75">
      <c r="A649" s="382"/>
      <c r="B649" s="382"/>
      <c r="C649" s="382"/>
      <c r="D649" s="366"/>
      <c r="E649" s="369"/>
      <c r="F649" s="369"/>
      <c r="G649" s="369"/>
      <c r="H649" s="369"/>
    </row>
    <row r="651" spans="1:8" ht="12.75">
      <c r="A651" s="327" t="s">
        <v>463</v>
      </c>
      <c r="B651" s="327"/>
      <c r="C651" s="327"/>
      <c r="D651" s="327"/>
      <c r="E651" s="327"/>
      <c r="F651" s="327"/>
      <c r="G651" s="327"/>
      <c r="H651" s="81"/>
    </row>
    <row r="652" spans="1:8" ht="12.75" customHeight="1">
      <c r="A652" s="329" t="s">
        <v>150</v>
      </c>
      <c r="B652" s="330"/>
      <c r="C652" s="330"/>
      <c r="D652" s="330"/>
      <c r="E652" s="330"/>
      <c r="F652" s="330"/>
      <c r="G652" s="330"/>
      <c r="H652" s="372"/>
    </row>
    <row r="653" spans="1:8" ht="12.75">
      <c r="A653" s="330"/>
      <c r="B653" s="330"/>
      <c r="C653" s="330"/>
      <c r="D653" s="330"/>
      <c r="E653" s="330"/>
      <c r="F653" s="330"/>
      <c r="G653" s="330"/>
      <c r="H653" s="372"/>
    </row>
    <row r="654" spans="1:8" ht="12.75">
      <c r="A654" s="330"/>
      <c r="B654" s="330"/>
      <c r="C654" s="330"/>
      <c r="D654" s="330"/>
      <c r="E654" s="330"/>
      <c r="F654" s="330"/>
      <c r="G654" s="330"/>
      <c r="H654" s="372"/>
    </row>
    <row r="656" spans="1:5" ht="12.75">
      <c r="A656" s="382" t="s">
        <v>477</v>
      </c>
      <c r="B656" s="382"/>
      <c r="C656" s="382" t="s">
        <v>650</v>
      </c>
      <c r="D656" s="382"/>
      <c r="E656" s="382"/>
    </row>
    <row r="657" spans="1:5" ht="12.75">
      <c r="A657" s="55" t="s">
        <v>1327</v>
      </c>
      <c r="B657" s="55"/>
      <c r="C657" s="382" t="s">
        <v>400</v>
      </c>
      <c r="D657" s="382"/>
      <c r="E657" s="382"/>
    </row>
    <row r="658" spans="1:5" ht="12.75">
      <c r="A658" s="382" t="s">
        <v>1328</v>
      </c>
      <c r="B658" s="382"/>
      <c r="C658" s="382" t="s">
        <v>1200</v>
      </c>
      <c r="D658" s="382"/>
      <c r="E658" s="382"/>
    </row>
    <row r="659" spans="1:5" ht="12.75">
      <c r="A659" s="55" t="s">
        <v>1329</v>
      </c>
      <c r="B659" s="57" t="s">
        <v>1330</v>
      </c>
      <c r="C659" s="382" t="s">
        <v>1198</v>
      </c>
      <c r="D659" s="382"/>
      <c r="E659" s="382"/>
    </row>
    <row r="660" spans="1:8" ht="12.75">
      <c r="A660" s="383" t="s">
        <v>1331</v>
      </c>
      <c r="B660" s="383"/>
      <c r="C660" s="383"/>
      <c r="D660" s="368" t="s">
        <v>1296</v>
      </c>
      <c r="E660" s="368"/>
      <c r="F660" s="368"/>
      <c r="G660" s="368"/>
      <c r="H660" s="368"/>
    </row>
    <row r="661" spans="1:8" ht="12.75">
      <c r="A661" s="382" t="s">
        <v>1332</v>
      </c>
      <c r="B661" s="382"/>
      <c r="C661" s="382"/>
      <c r="D661" s="366">
        <v>1070</v>
      </c>
      <c r="E661" s="369"/>
      <c r="F661" s="369"/>
      <c r="G661" s="369"/>
      <c r="H661" s="369"/>
    </row>
    <row r="662" spans="1:8" ht="12.75">
      <c r="A662" s="382" t="s">
        <v>1333</v>
      </c>
      <c r="B662" s="382"/>
      <c r="C662" s="382"/>
      <c r="D662" s="366">
        <v>1521</v>
      </c>
      <c r="E662" s="369"/>
      <c r="F662" s="369"/>
      <c r="G662" s="369"/>
      <c r="H662" s="369"/>
    </row>
    <row r="663" spans="1:8" ht="12.75">
      <c r="A663" s="382" t="s">
        <v>465</v>
      </c>
      <c r="B663" s="382"/>
      <c r="C663" s="382"/>
      <c r="D663" s="367">
        <f>IF(D661=0,,D662/D661*100)</f>
        <v>142.14953271028037</v>
      </c>
      <c r="E663" s="371"/>
      <c r="F663" s="371"/>
      <c r="G663" s="371"/>
      <c r="H663" s="371"/>
    </row>
    <row r="664" spans="1:5" ht="12.75">
      <c r="A664" s="56"/>
      <c r="B664" s="56"/>
      <c r="C664" s="56"/>
      <c r="D664" s="56"/>
      <c r="E664" s="56"/>
    </row>
    <row r="665" spans="1:5" ht="12.75">
      <c r="A665" s="55" t="s">
        <v>1329</v>
      </c>
      <c r="B665" s="57" t="s">
        <v>1330</v>
      </c>
      <c r="C665" s="382" t="s">
        <v>786</v>
      </c>
      <c r="D665" s="382"/>
      <c r="E665" s="382"/>
    </row>
    <row r="666" spans="1:8" ht="12.75">
      <c r="A666" s="382" t="s">
        <v>1337</v>
      </c>
      <c r="B666" s="382"/>
      <c r="C666" s="382"/>
      <c r="D666" s="366">
        <v>25</v>
      </c>
      <c r="E666" s="369"/>
      <c r="F666" s="369"/>
      <c r="G666" s="369"/>
      <c r="H666" s="369"/>
    </row>
    <row r="667" spans="1:8" ht="12.75">
      <c r="A667" s="382" t="s">
        <v>1333</v>
      </c>
      <c r="B667" s="382"/>
      <c r="C667" s="382"/>
      <c r="D667" s="366">
        <v>25</v>
      </c>
      <c r="E667" s="369"/>
      <c r="F667" s="369"/>
      <c r="G667" s="369"/>
      <c r="H667" s="369"/>
    </row>
    <row r="668" spans="1:8" ht="12.75">
      <c r="A668" s="382" t="s">
        <v>465</v>
      </c>
      <c r="B668" s="382"/>
      <c r="C668" s="382"/>
      <c r="D668" s="367">
        <f>IF(D666=0,,D667/D666*100)</f>
        <v>100</v>
      </c>
      <c r="E668" s="371"/>
      <c r="F668" s="371"/>
      <c r="G668" s="371"/>
      <c r="H668" s="371"/>
    </row>
    <row r="669" spans="1:8" ht="12.75">
      <c r="A669" s="382"/>
      <c r="B669" s="382"/>
      <c r="C669" s="382"/>
      <c r="D669" s="366"/>
      <c r="E669" s="369"/>
      <c r="F669" s="369"/>
      <c r="G669" s="369"/>
      <c r="H669" s="369"/>
    </row>
    <row r="671" spans="1:8" ht="12.75">
      <c r="A671" s="327" t="s">
        <v>463</v>
      </c>
      <c r="B671" s="327"/>
      <c r="C671" s="327"/>
      <c r="D671" s="327"/>
      <c r="E671" s="327"/>
      <c r="F671" s="327"/>
      <c r="G671" s="327"/>
      <c r="H671" s="81"/>
    </row>
    <row r="672" spans="1:8" ht="12.75">
      <c r="A672" s="329" t="s">
        <v>151</v>
      </c>
      <c r="B672" s="330"/>
      <c r="C672" s="330"/>
      <c r="D672" s="330"/>
      <c r="E672" s="330"/>
      <c r="F672" s="330"/>
      <c r="G672" s="330"/>
      <c r="H672" s="372"/>
    </row>
    <row r="673" spans="1:8" ht="12.75">
      <c r="A673" s="330"/>
      <c r="B673" s="330"/>
      <c r="C673" s="330"/>
      <c r="D673" s="330"/>
      <c r="E673" s="330"/>
      <c r="F673" s="330"/>
      <c r="G673" s="330"/>
      <c r="H673" s="372"/>
    </row>
    <row r="674" spans="1:8" ht="12.75">
      <c r="A674" s="330"/>
      <c r="B674" s="330"/>
      <c r="C674" s="330"/>
      <c r="D674" s="330"/>
      <c r="E674" s="330"/>
      <c r="F674" s="330"/>
      <c r="G674" s="330"/>
      <c r="H674" s="372"/>
    </row>
    <row r="676" spans="1:5" ht="12.75">
      <c r="A676" s="382" t="s">
        <v>477</v>
      </c>
      <c r="B676" s="382"/>
      <c r="C676" s="382" t="s">
        <v>651</v>
      </c>
      <c r="D676" s="382"/>
      <c r="E676" s="382"/>
    </row>
    <row r="677" spans="1:5" ht="12.75">
      <c r="A677" s="55" t="s">
        <v>1327</v>
      </c>
      <c r="B677" s="55"/>
      <c r="C677" s="382" t="s">
        <v>1201</v>
      </c>
      <c r="D677" s="382"/>
      <c r="E677" s="382"/>
    </row>
    <row r="678" spans="1:5" ht="12.75">
      <c r="A678" s="382" t="s">
        <v>1328</v>
      </c>
      <c r="B678" s="382"/>
      <c r="C678" s="382" t="s">
        <v>332</v>
      </c>
      <c r="D678" s="382"/>
      <c r="E678" s="382"/>
    </row>
    <row r="679" spans="1:5" ht="12.75">
      <c r="A679" s="55" t="s">
        <v>1329</v>
      </c>
      <c r="B679" s="57" t="s">
        <v>1330</v>
      </c>
      <c r="C679" s="382" t="s">
        <v>1202</v>
      </c>
      <c r="D679" s="382"/>
      <c r="E679" s="382"/>
    </row>
    <row r="680" spans="1:8" ht="12.75">
      <c r="A680" s="383" t="s">
        <v>1331</v>
      </c>
      <c r="B680" s="383"/>
      <c r="C680" s="383"/>
      <c r="D680" s="368" t="s">
        <v>1296</v>
      </c>
      <c r="E680" s="368"/>
      <c r="F680" s="368"/>
      <c r="G680" s="368"/>
      <c r="H680" s="368"/>
    </row>
    <row r="681" spans="1:8" ht="12.75">
      <c r="A681" s="382" t="s">
        <v>1332</v>
      </c>
      <c r="B681" s="382"/>
      <c r="C681" s="382"/>
      <c r="D681" s="366">
        <v>2</v>
      </c>
      <c r="E681" s="369"/>
      <c r="F681" s="369"/>
      <c r="G681" s="369"/>
      <c r="H681" s="369"/>
    </row>
    <row r="682" spans="1:8" ht="12.75">
      <c r="A682" s="382" t="s">
        <v>1333</v>
      </c>
      <c r="B682" s="382"/>
      <c r="C682" s="382"/>
      <c r="D682" s="366">
        <v>2</v>
      </c>
      <c r="E682" s="369"/>
      <c r="F682" s="369"/>
      <c r="G682" s="369"/>
      <c r="H682" s="369"/>
    </row>
    <row r="683" spans="1:8" ht="12.75">
      <c r="A683" s="382" t="s">
        <v>465</v>
      </c>
      <c r="B683" s="382"/>
      <c r="C683" s="382"/>
      <c r="D683" s="367">
        <f>IF(D681=0,,D682/D681*100)</f>
        <v>100</v>
      </c>
      <c r="E683" s="371"/>
      <c r="F683" s="371"/>
      <c r="G683" s="371"/>
      <c r="H683" s="371"/>
    </row>
    <row r="684" spans="1:5" ht="12.75">
      <c r="A684" s="56"/>
      <c r="B684" s="56"/>
      <c r="C684" s="56"/>
      <c r="D684" s="56"/>
      <c r="E684" s="56"/>
    </row>
    <row r="685" spans="1:5" ht="12.75">
      <c r="A685" s="55" t="s">
        <v>1329</v>
      </c>
      <c r="B685" s="57" t="s">
        <v>1330</v>
      </c>
      <c r="C685" s="382" t="s">
        <v>1203</v>
      </c>
      <c r="D685" s="382"/>
      <c r="E685" s="382"/>
    </row>
    <row r="686" spans="1:8" ht="12.75">
      <c r="A686" s="382" t="s">
        <v>1337</v>
      </c>
      <c r="B686" s="382"/>
      <c r="C686" s="382"/>
      <c r="D686" s="366">
        <v>160</v>
      </c>
      <c r="E686" s="369"/>
      <c r="F686" s="369"/>
      <c r="G686" s="369"/>
      <c r="H686" s="369"/>
    </row>
    <row r="687" spans="1:8" ht="12.75">
      <c r="A687" s="382" t="s">
        <v>1333</v>
      </c>
      <c r="B687" s="382"/>
      <c r="C687" s="382"/>
      <c r="D687" s="366">
        <v>180</v>
      </c>
      <c r="E687" s="369"/>
      <c r="F687" s="369"/>
      <c r="G687" s="369"/>
      <c r="H687" s="369"/>
    </row>
    <row r="688" spans="1:8" ht="12.75">
      <c r="A688" s="382" t="s">
        <v>465</v>
      </c>
      <c r="B688" s="382"/>
      <c r="C688" s="382"/>
      <c r="D688" s="367">
        <f>IF(D686=0,,D687/D686*100)</f>
        <v>112.5</v>
      </c>
      <c r="E688" s="371"/>
      <c r="F688" s="371"/>
      <c r="G688" s="371"/>
      <c r="H688" s="371"/>
    </row>
    <row r="689" spans="1:8" ht="12.75">
      <c r="A689" s="382"/>
      <c r="B689" s="382"/>
      <c r="C689" s="382"/>
      <c r="D689" s="366"/>
      <c r="E689" s="369"/>
      <c r="F689" s="369"/>
      <c r="G689" s="369"/>
      <c r="H689" s="369"/>
    </row>
    <row r="691" spans="1:8" ht="12.75">
      <c r="A691" s="327" t="s">
        <v>463</v>
      </c>
      <c r="B691" s="327"/>
      <c r="C691" s="327"/>
      <c r="D691" s="327"/>
      <c r="E691" s="327"/>
      <c r="F691" s="327"/>
      <c r="G691" s="327"/>
      <c r="H691" s="81"/>
    </row>
    <row r="692" spans="1:8" ht="12.75">
      <c r="A692" s="329" t="s">
        <v>152</v>
      </c>
      <c r="B692" s="330"/>
      <c r="C692" s="330"/>
      <c r="D692" s="330"/>
      <c r="E692" s="330"/>
      <c r="F692" s="330"/>
      <c r="G692" s="330"/>
      <c r="H692" s="372"/>
    </row>
    <row r="693" spans="1:8" ht="12.75">
      <c r="A693" s="330"/>
      <c r="B693" s="330"/>
      <c r="C693" s="330"/>
      <c r="D693" s="330"/>
      <c r="E693" s="330"/>
      <c r="F693" s="330"/>
      <c r="G693" s="330"/>
      <c r="H693" s="372"/>
    </row>
    <row r="694" spans="1:8" ht="12.75">
      <c r="A694" s="330"/>
      <c r="B694" s="330"/>
      <c r="C694" s="330"/>
      <c r="D694" s="330"/>
      <c r="E694" s="330"/>
      <c r="F694" s="330"/>
      <c r="G694" s="330"/>
      <c r="H694" s="372"/>
    </row>
  </sheetData>
  <mergeCells count="394">
    <mergeCell ref="A691:G691"/>
    <mergeCell ref="A692:H694"/>
    <mergeCell ref="A688:C688"/>
    <mergeCell ref="D688:H688"/>
    <mergeCell ref="A689:C689"/>
    <mergeCell ref="D689:H689"/>
    <mergeCell ref="C685:E685"/>
    <mergeCell ref="A686:C686"/>
    <mergeCell ref="D686:H686"/>
    <mergeCell ref="A687:C687"/>
    <mergeCell ref="D687:H687"/>
    <mergeCell ref="A682:C682"/>
    <mergeCell ref="D682:H682"/>
    <mergeCell ref="A683:C683"/>
    <mergeCell ref="D683:H683"/>
    <mergeCell ref="A680:C680"/>
    <mergeCell ref="D680:H680"/>
    <mergeCell ref="A681:C681"/>
    <mergeCell ref="D681:H681"/>
    <mergeCell ref="C677:E677"/>
    <mergeCell ref="A678:B678"/>
    <mergeCell ref="C678:E678"/>
    <mergeCell ref="C679:E679"/>
    <mergeCell ref="A671:G671"/>
    <mergeCell ref="A672:H674"/>
    <mergeCell ref="A676:B676"/>
    <mergeCell ref="C676:E676"/>
    <mergeCell ref="A668:C668"/>
    <mergeCell ref="D668:H668"/>
    <mergeCell ref="A669:C669"/>
    <mergeCell ref="D669:H669"/>
    <mergeCell ref="C665:E665"/>
    <mergeCell ref="A666:C666"/>
    <mergeCell ref="D666:H666"/>
    <mergeCell ref="A667:C667"/>
    <mergeCell ref="D667:H667"/>
    <mergeCell ref="A662:C662"/>
    <mergeCell ref="D662:H662"/>
    <mergeCell ref="A663:C663"/>
    <mergeCell ref="D663:H663"/>
    <mergeCell ref="C659:E659"/>
    <mergeCell ref="A660:C660"/>
    <mergeCell ref="D660:H660"/>
    <mergeCell ref="A661:C661"/>
    <mergeCell ref="D661:H661"/>
    <mergeCell ref="A656:B656"/>
    <mergeCell ref="C656:E656"/>
    <mergeCell ref="C657:E657"/>
    <mergeCell ref="A658:B658"/>
    <mergeCell ref="C658:E658"/>
    <mergeCell ref="A649:C649"/>
    <mergeCell ref="D649:H649"/>
    <mergeCell ref="A651:G651"/>
    <mergeCell ref="A652:H654"/>
    <mergeCell ref="A647:C647"/>
    <mergeCell ref="D647:H647"/>
    <mergeCell ref="A648:C648"/>
    <mergeCell ref="D648:H648"/>
    <mergeCell ref="A643:C643"/>
    <mergeCell ref="D643:H643"/>
    <mergeCell ref="C645:E645"/>
    <mergeCell ref="A646:C646"/>
    <mergeCell ref="D646:H646"/>
    <mergeCell ref="A641:C641"/>
    <mergeCell ref="D641:H641"/>
    <mergeCell ref="A642:C642"/>
    <mergeCell ref="D642:H642"/>
    <mergeCell ref="A631:G631"/>
    <mergeCell ref="A632:H634"/>
    <mergeCell ref="A636:B636"/>
    <mergeCell ref="C636:E636"/>
    <mergeCell ref="A628:C628"/>
    <mergeCell ref="D628:H628"/>
    <mergeCell ref="A629:C629"/>
    <mergeCell ref="D629:H629"/>
    <mergeCell ref="C625:E625"/>
    <mergeCell ref="A626:C626"/>
    <mergeCell ref="D626:H626"/>
    <mergeCell ref="A627:C627"/>
    <mergeCell ref="D627:H627"/>
    <mergeCell ref="A622:C622"/>
    <mergeCell ref="D622:H622"/>
    <mergeCell ref="A623:C623"/>
    <mergeCell ref="D623:H623"/>
    <mergeCell ref="A620:C620"/>
    <mergeCell ref="D620:H620"/>
    <mergeCell ref="A621:C621"/>
    <mergeCell ref="D621:H621"/>
    <mergeCell ref="C617:E617"/>
    <mergeCell ref="A618:B618"/>
    <mergeCell ref="C618:E618"/>
    <mergeCell ref="C619:E619"/>
    <mergeCell ref="A611:G611"/>
    <mergeCell ref="A612:H614"/>
    <mergeCell ref="A616:B616"/>
    <mergeCell ref="C616:E616"/>
    <mergeCell ref="A607:C607"/>
    <mergeCell ref="D607:H607"/>
    <mergeCell ref="A608:C608"/>
    <mergeCell ref="D608:H608"/>
    <mergeCell ref="A605:C605"/>
    <mergeCell ref="D605:H605"/>
    <mergeCell ref="A606:C606"/>
    <mergeCell ref="D606:H606"/>
    <mergeCell ref="C602:E602"/>
    <mergeCell ref="A603:B603"/>
    <mergeCell ref="C603:E603"/>
    <mergeCell ref="C604:E604"/>
    <mergeCell ref="A596:G596"/>
    <mergeCell ref="A597:H599"/>
    <mergeCell ref="A601:B601"/>
    <mergeCell ref="C601:E601"/>
    <mergeCell ref="A592:C592"/>
    <mergeCell ref="D592:H592"/>
    <mergeCell ref="A593:C593"/>
    <mergeCell ref="D593:H593"/>
    <mergeCell ref="A590:C590"/>
    <mergeCell ref="D590:H590"/>
    <mergeCell ref="A591:C591"/>
    <mergeCell ref="D591:H591"/>
    <mergeCell ref="C587:E587"/>
    <mergeCell ref="A588:B588"/>
    <mergeCell ref="C588:E588"/>
    <mergeCell ref="C589:E589"/>
    <mergeCell ref="A581:G581"/>
    <mergeCell ref="A582:H584"/>
    <mergeCell ref="A586:B586"/>
    <mergeCell ref="C586:E586"/>
    <mergeCell ref="A578:C578"/>
    <mergeCell ref="D578:H578"/>
    <mergeCell ref="A579:C579"/>
    <mergeCell ref="D579:H579"/>
    <mergeCell ref="C575:E575"/>
    <mergeCell ref="A576:C576"/>
    <mergeCell ref="D576:H576"/>
    <mergeCell ref="A577:C577"/>
    <mergeCell ref="D577:H577"/>
    <mergeCell ref="A572:C572"/>
    <mergeCell ref="D572:H572"/>
    <mergeCell ref="A573:C573"/>
    <mergeCell ref="D573:H573"/>
    <mergeCell ref="C569:E569"/>
    <mergeCell ref="A570:C570"/>
    <mergeCell ref="D570:H570"/>
    <mergeCell ref="A571:C571"/>
    <mergeCell ref="D571:H571"/>
    <mergeCell ref="A566:B566"/>
    <mergeCell ref="C566:E566"/>
    <mergeCell ref="C567:E567"/>
    <mergeCell ref="A568:B568"/>
    <mergeCell ref="C568:E568"/>
    <mergeCell ref="A559:C559"/>
    <mergeCell ref="D559:H559"/>
    <mergeCell ref="A561:G561"/>
    <mergeCell ref="A562:H564"/>
    <mergeCell ref="C556:E556"/>
    <mergeCell ref="A557:C557"/>
    <mergeCell ref="D557:H557"/>
    <mergeCell ref="A558:C558"/>
    <mergeCell ref="D558:H558"/>
    <mergeCell ref="A553:C553"/>
    <mergeCell ref="D553:H553"/>
    <mergeCell ref="A554:C554"/>
    <mergeCell ref="D554:H554"/>
    <mergeCell ref="A551:C551"/>
    <mergeCell ref="D551:H551"/>
    <mergeCell ref="A552:C552"/>
    <mergeCell ref="D552:H552"/>
    <mergeCell ref="C549:E549"/>
    <mergeCell ref="C550:E550"/>
    <mergeCell ref="A542:G542"/>
    <mergeCell ref="A543:H545"/>
    <mergeCell ref="A547:B547"/>
    <mergeCell ref="C547:E547"/>
    <mergeCell ref="A539:C539"/>
    <mergeCell ref="D539:H539"/>
    <mergeCell ref="A640:C640"/>
    <mergeCell ref="D640:H640"/>
    <mergeCell ref="C637:E637"/>
    <mergeCell ref="A638:B638"/>
    <mergeCell ref="C638:E638"/>
    <mergeCell ref="C639:E639"/>
    <mergeCell ref="C548:E548"/>
    <mergeCell ref="A549:B549"/>
    <mergeCell ref="A537:C537"/>
    <mergeCell ref="D537:H537"/>
    <mergeCell ref="A538:C538"/>
    <mergeCell ref="D538:H538"/>
    <mergeCell ref="A527:G527"/>
    <mergeCell ref="A528:H530"/>
    <mergeCell ref="A532:B532"/>
    <mergeCell ref="C532:E532"/>
    <mergeCell ref="A524:C524"/>
    <mergeCell ref="D524:H524"/>
    <mergeCell ref="A525:C525"/>
    <mergeCell ref="D525:H525"/>
    <mergeCell ref="C521:E521"/>
    <mergeCell ref="A522:C522"/>
    <mergeCell ref="D522:H522"/>
    <mergeCell ref="A523:C523"/>
    <mergeCell ref="D523:H523"/>
    <mergeCell ref="A518:C518"/>
    <mergeCell ref="D518:H518"/>
    <mergeCell ref="A519:C519"/>
    <mergeCell ref="D519:H519"/>
    <mergeCell ref="C515:E515"/>
    <mergeCell ref="A516:C516"/>
    <mergeCell ref="D516:H516"/>
    <mergeCell ref="A517:C517"/>
    <mergeCell ref="D517:H517"/>
    <mergeCell ref="A512:B512"/>
    <mergeCell ref="C512:E512"/>
    <mergeCell ref="C513:E513"/>
    <mergeCell ref="A514:B514"/>
    <mergeCell ref="C514:E514"/>
    <mergeCell ref="A507:G507"/>
    <mergeCell ref="A508:H510"/>
    <mergeCell ref="A505:C505"/>
    <mergeCell ref="D505:H505"/>
    <mergeCell ref="C502:E502"/>
    <mergeCell ref="A503:C503"/>
    <mergeCell ref="D503:H503"/>
    <mergeCell ref="A504:C504"/>
    <mergeCell ref="D504:H504"/>
    <mergeCell ref="A499:C499"/>
    <mergeCell ref="D499:H499"/>
    <mergeCell ref="A500:C500"/>
    <mergeCell ref="D500:H500"/>
    <mergeCell ref="A497:C497"/>
    <mergeCell ref="D497:H497"/>
    <mergeCell ref="A498:C498"/>
    <mergeCell ref="D498:H498"/>
    <mergeCell ref="C494:E494"/>
    <mergeCell ref="A495:B495"/>
    <mergeCell ref="C495:E495"/>
    <mergeCell ref="C496:E496"/>
    <mergeCell ref="A488:G488"/>
    <mergeCell ref="A489:H491"/>
    <mergeCell ref="A493:B493"/>
    <mergeCell ref="C493:E493"/>
    <mergeCell ref="A485:C485"/>
    <mergeCell ref="D485:H485"/>
    <mergeCell ref="A486:C486"/>
    <mergeCell ref="D486:H486"/>
    <mergeCell ref="C482:E482"/>
    <mergeCell ref="A483:C483"/>
    <mergeCell ref="D483:H483"/>
    <mergeCell ref="A484:C484"/>
    <mergeCell ref="D484:H484"/>
    <mergeCell ref="A479:C479"/>
    <mergeCell ref="D479:H479"/>
    <mergeCell ref="A480:C480"/>
    <mergeCell ref="D480:H480"/>
    <mergeCell ref="A477:C477"/>
    <mergeCell ref="D477:H477"/>
    <mergeCell ref="A478:C478"/>
    <mergeCell ref="D478:H478"/>
    <mergeCell ref="C474:E474"/>
    <mergeCell ref="A475:B475"/>
    <mergeCell ref="C475:E475"/>
    <mergeCell ref="C476:E476"/>
    <mergeCell ref="A468:G468"/>
    <mergeCell ref="A469:H471"/>
    <mergeCell ref="A473:B473"/>
    <mergeCell ref="C473:E473"/>
    <mergeCell ref="A465:C465"/>
    <mergeCell ref="D465:H465"/>
    <mergeCell ref="A466:C466"/>
    <mergeCell ref="D466:H466"/>
    <mergeCell ref="C462:E462"/>
    <mergeCell ref="A463:C463"/>
    <mergeCell ref="D463:H463"/>
    <mergeCell ref="A464:C464"/>
    <mergeCell ref="D464:H464"/>
    <mergeCell ref="A459:C459"/>
    <mergeCell ref="D459:H459"/>
    <mergeCell ref="A460:C460"/>
    <mergeCell ref="D460:H460"/>
    <mergeCell ref="A457:C457"/>
    <mergeCell ref="D457:H457"/>
    <mergeCell ref="A458:C458"/>
    <mergeCell ref="D458:H458"/>
    <mergeCell ref="A449:H451"/>
    <mergeCell ref="C533:E533"/>
    <mergeCell ref="A534:B534"/>
    <mergeCell ref="C534:E534"/>
    <mergeCell ref="A453:B453"/>
    <mergeCell ref="C453:E453"/>
    <mergeCell ref="C454:E454"/>
    <mergeCell ref="A455:B455"/>
    <mergeCell ref="C455:E455"/>
    <mergeCell ref="C456:E456"/>
    <mergeCell ref="A444:C444"/>
    <mergeCell ref="D443:H443"/>
    <mergeCell ref="D444:H444"/>
    <mergeCell ref="A448:G448"/>
    <mergeCell ref="C535:E535"/>
    <mergeCell ref="D438:H438"/>
    <mergeCell ref="D439:H439"/>
    <mergeCell ref="D440:H440"/>
    <mergeCell ref="A445:C445"/>
    <mergeCell ref="A446:C446"/>
    <mergeCell ref="D445:H445"/>
    <mergeCell ref="D446:H446"/>
    <mergeCell ref="C442:E442"/>
    <mergeCell ref="A443:C443"/>
    <mergeCell ref="A536:C536"/>
    <mergeCell ref="D536:H536"/>
    <mergeCell ref="A435:B435"/>
    <mergeCell ref="C435:E435"/>
    <mergeCell ref="C436:E436"/>
    <mergeCell ref="A437:C437"/>
    <mergeCell ref="D437:H437"/>
    <mergeCell ref="A438:C438"/>
    <mergeCell ref="A439:C439"/>
    <mergeCell ref="A440:C440"/>
    <mergeCell ref="A428:H430"/>
    <mergeCell ref="A433:B433"/>
    <mergeCell ref="C433:E433"/>
    <mergeCell ref="C434:E434"/>
    <mergeCell ref="A5:C8"/>
    <mergeCell ref="A40:H40"/>
    <mergeCell ref="A41:H42"/>
    <mergeCell ref="A427:G427"/>
    <mergeCell ref="E375:H375"/>
    <mergeCell ref="B377:B379"/>
    <mergeCell ref="C377:C379"/>
    <mergeCell ref="D377:D379"/>
    <mergeCell ref="A375:D375"/>
    <mergeCell ref="B380:B382"/>
    <mergeCell ref="C380:C382"/>
    <mergeCell ref="D380:D382"/>
    <mergeCell ref="B383:B385"/>
    <mergeCell ref="C383:C385"/>
    <mergeCell ref="D383:D385"/>
    <mergeCell ref="B386:B388"/>
    <mergeCell ref="C386:C388"/>
    <mergeCell ref="D386:D388"/>
    <mergeCell ref="B389:B391"/>
    <mergeCell ref="C389:C391"/>
    <mergeCell ref="D389:D391"/>
    <mergeCell ref="B392:B394"/>
    <mergeCell ref="C392:C394"/>
    <mergeCell ref="D392:D394"/>
    <mergeCell ref="B395:B397"/>
    <mergeCell ref="C395:C397"/>
    <mergeCell ref="D395:D397"/>
    <mergeCell ref="B398:B400"/>
    <mergeCell ref="C398:C400"/>
    <mergeCell ref="D398:D400"/>
    <mergeCell ref="B401:B403"/>
    <mergeCell ref="C401:C403"/>
    <mergeCell ref="D401:D403"/>
    <mergeCell ref="B404:B406"/>
    <mergeCell ref="C404:C406"/>
    <mergeCell ref="D404:D406"/>
    <mergeCell ref="B407:B409"/>
    <mergeCell ref="C407:C409"/>
    <mergeCell ref="D407:D409"/>
    <mergeCell ref="B410:B412"/>
    <mergeCell ref="C410:C412"/>
    <mergeCell ref="D410:D412"/>
    <mergeCell ref="B413:B415"/>
    <mergeCell ref="C413:C415"/>
    <mergeCell ref="D413:D415"/>
    <mergeCell ref="B416:B418"/>
    <mergeCell ref="C416:C418"/>
    <mergeCell ref="D416:D418"/>
    <mergeCell ref="A71:H71"/>
    <mergeCell ref="A72:H73"/>
    <mergeCell ref="A102:H102"/>
    <mergeCell ref="A103:H104"/>
    <mergeCell ref="A136:H136"/>
    <mergeCell ref="A137:H138"/>
    <mergeCell ref="A162:H162"/>
    <mergeCell ref="A163:H164"/>
    <mergeCell ref="A188:H188"/>
    <mergeCell ref="A189:H190"/>
    <mergeCell ref="A229:H229"/>
    <mergeCell ref="A230:H231"/>
    <mergeCell ref="A255:H255"/>
    <mergeCell ref="A256:H257"/>
    <mergeCell ref="A281:H281"/>
    <mergeCell ref="A282:H283"/>
    <mergeCell ref="A291:H291"/>
    <mergeCell ref="A292:H293"/>
    <mergeCell ref="A316:H316"/>
    <mergeCell ref="A358:H359"/>
    <mergeCell ref="A370:H370"/>
    <mergeCell ref="A371:H372"/>
    <mergeCell ref="A317:H318"/>
    <mergeCell ref="A327:H327"/>
    <mergeCell ref="A328:H329"/>
    <mergeCell ref="A357:H357"/>
  </mergeCells>
  <printOptions/>
  <pageMargins left="0.75" right="0.75" top="1" bottom="1" header="0.4921259845" footer="0.4921259845"/>
  <pageSetup horizontalDpi="600" verticalDpi="600" orientation="portrait" r:id="rId1"/>
  <headerFooter alignWithMargins="0">
    <oddHeader>&amp;C&amp;F</oddHeader>
    <oddFooter>&amp;CStránka &amp;P z &amp;N</oddFooter>
  </headerFooter>
</worksheet>
</file>

<file path=xl/worksheets/sheet13.xml><?xml version="1.0" encoding="utf-8"?>
<worksheet xmlns="http://schemas.openxmlformats.org/spreadsheetml/2006/main" xmlns:r="http://schemas.openxmlformats.org/officeDocument/2006/relationships">
  <dimension ref="A2:H165"/>
  <sheetViews>
    <sheetView workbookViewId="0" topLeftCell="A79">
      <selection activeCell="I95" sqref="I95"/>
    </sheetView>
  </sheetViews>
  <sheetFormatPr defaultColWidth="9.140625" defaultRowHeight="12.75"/>
  <cols>
    <col min="1" max="2" width="7.140625" style="0" customWidth="1"/>
    <col min="3" max="3" width="11.140625" style="0" customWidth="1"/>
    <col min="4" max="4" width="21.421875" style="0" customWidth="1"/>
    <col min="5" max="8" width="10.00390625" style="0" customWidth="1"/>
  </cols>
  <sheetData>
    <row r="2" ht="12.75">
      <c r="A2" s="153" t="s">
        <v>233</v>
      </c>
    </row>
    <row r="4" spans="1:7" ht="21.75" customHeight="1">
      <c r="A4" s="82"/>
      <c r="B4" s="83"/>
      <c r="C4" s="84"/>
      <c r="D4" s="85"/>
      <c r="E4" s="86" t="s">
        <v>464</v>
      </c>
      <c r="F4" s="86" t="s">
        <v>1295</v>
      </c>
      <c r="G4" s="86" t="s">
        <v>1320</v>
      </c>
    </row>
    <row r="5" spans="1:7" ht="21.75" customHeight="1">
      <c r="A5" s="340" t="s">
        <v>232</v>
      </c>
      <c r="B5" s="341"/>
      <c r="C5" s="342"/>
      <c r="D5" s="48" t="s">
        <v>466</v>
      </c>
      <c r="E5" s="217">
        <f>SUM(E6:E8)</f>
        <v>50000</v>
      </c>
      <c r="F5" s="217">
        <f>SUM(F6:F8)</f>
        <v>25164.03</v>
      </c>
      <c r="G5" s="158">
        <f>SUM(H87)</f>
        <v>50.328059999999994</v>
      </c>
    </row>
    <row r="6" spans="1:7" ht="21.75" customHeight="1">
      <c r="A6" s="343"/>
      <c r="B6" s="344"/>
      <c r="C6" s="345"/>
      <c r="D6" s="69" t="s">
        <v>1318</v>
      </c>
      <c r="E6" s="87">
        <f>SUM(E85)</f>
        <v>50000</v>
      </c>
      <c r="F6" s="87">
        <f>SUM(E86)</f>
        <v>25164.03</v>
      </c>
      <c r="G6" s="88">
        <f>SUM(E87)</f>
        <v>50.328059999999994</v>
      </c>
    </row>
    <row r="7" spans="1:7" ht="21.75" customHeight="1">
      <c r="A7" s="343"/>
      <c r="B7" s="344"/>
      <c r="C7" s="345"/>
      <c r="D7" s="69" t="s">
        <v>1319</v>
      </c>
      <c r="E7" s="87">
        <f>SUM(F85)</f>
        <v>0</v>
      </c>
      <c r="F7" s="87">
        <f>SUM(F86)</f>
        <v>0</v>
      </c>
      <c r="G7" s="88">
        <f>SUM(F87)</f>
        <v>0</v>
      </c>
    </row>
    <row r="8" spans="1:7" ht="21.75" customHeight="1">
      <c r="A8" s="346"/>
      <c r="B8" s="347"/>
      <c r="C8" s="348"/>
      <c r="D8" s="69" t="s">
        <v>469</v>
      </c>
      <c r="E8" s="87">
        <f>SUM(G85)</f>
        <v>0</v>
      </c>
      <c r="F8" s="87">
        <f>SUM(G86)</f>
        <v>0</v>
      </c>
      <c r="G8" s="88">
        <f>SUM(G87)</f>
        <v>0</v>
      </c>
    </row>
    <row r="11" spans="1:8" s="145" customFormat="1" ht="19.5" customHeight="1">
      <c r="A11" s="136" t="s">
        <v>654</v>
      </c>
      <c r="B11" s="137"/>
      <c r="C11" s="138"/>
      <c r="D11" s="139"/>
      <c r="E11" s="140">
        <f>SUM(E34,E46,E67)</f>
        <v>50000</v>
      </c>
      <c r="F11" s="140">
        <f>SUM(F34,F46,F67)</f>
        <v>25164.03</v>
      </c>
      <c r="G11" s="140">
        <f>SUM(G34,G46,G67)</f>
        <v>75164</v>
      </c>
      <c r="H11" s="140">
        <f>IF(E11=0,,F11/E11*100)</f>
        <v>50.328059999999994</v>
      </c>
    </row>
    <row r="12" spans="1:8" s="145" customFormat="1" ht="19.5" customHeight="1">
      <c r="A12" s="18" t="s">
        <v>876</v>
      </c>
      <c r="B12" s="62" t="s">
        <v>655</v>
      </c>
      <c r="C12" s="27" t="s">
        <v>477</v>
      </c>
      <c r="D12" s="19" t="s">
        <v>656</v>
      </c>
      <c r="E12" s="40" t="s">
        <v>464</v>
      </c>
      <c r="F12" s="40" t="s">
        <v>1295</v>
      </c>
      <c r="G12" s="40" t="s">
        <v>1299</v>
      </c>
      <c r="H12" s="18" t="s">
        <v>465</v>
      </c>
    </row>
    <row r="13" spans="1:8" s="145" customFormat="1" ht="19.5" customHeight="1">
      <c r="A13" s="76" t="s">
        <v>470</v>
      </c>
      <c r="B13" s="77" t="s">
        <v>471</v>
      </c>
      <c r="C13" s="78" t="s">
        <v>472</v>
      </c>
      <c r="D13" s="79" t="s">
        <v>462</v>
      </c>
      <c r="E13" s="80"/>
      <c r="F13" s="80"/>
      <c r="G13" s="80"/>
      <c r="H13" s="80"/>
    </row>
    <row r="14" spans="1:8" s="145" customFormat="1" ht="19.5" customHeight="1">
      <c r="A14" s="47" t="s">
        <v>473</v>
      </c>
      <c r="B14" s="47" t="s">
        <v>474</v>
      </c>
      <c r="C14" s="25" t="s">
        <v>475</v>
      </c>
      <c r="D14" s="146" t="s">
        <v>476</v>
      </c>
      <c r="E14" s="63">
        <f>SUM(E15:E25)</f>
        <v>0</v>
      </c>
      <c r="F14" s="63">
        <f>SUM(F15:F25)</f>
        <v>5164.03</v>
      </c>
      <c r="G14" s="63">
        <f>SUM(G15:G25)</f>
        <v>5164</v>
      </c>
      <c r="H14" s="63">
        <f aca="true" t="shared" si="0" ref="H14:H34">IF(E14=0,,F14/E14*100)</f>
        <v>0</v>
      </c>
    </row>
    <row r="15" spans="1:8" s="147" customFormat="1" ht="19.5" customHeight="1">
      <c r="A15" s="68">
        <v>61</v>
      </c>
      <c r="B15" s="73" t="s">
        <v>657</v>
      </c>
      <c r="C15" s="32" t="s">
        <v>1540</v>
      </c>
      <c r="D15" s="69" t="s">
        <v>742</v>
      </c>
      <c r="E15" s="66">
        <v>0</v>
      </c>
      <c r="F15" s="66">
        <v>0</v>
      </c>
      <c r="G15" s="66">
        <v>0</v>
      </c>
      <c r="H15" s="66">
        <f t="shared" si="0"/>
        <v>0</v>
      </c>
    </row>
    <row r="16" spans="1:8" s="147" customFormat="1" ht="19.5" customHeight="1">
      <c r="A16" s="68">
        <v>62</v>
      </c>
      <c r="B16" s="73" t="s">
        <v>658</v>
      </c>
      <c r="C16" s="32" t="s">
        <v>1540</v>
      </c>
      <c r="D16" s="69" t="s">
        <v>1310</v>
      </c>
      <c r="E16" s="66">
        <v>0</v>
      </c>
      <c r="F16" s="66">
        <v>0</v>
      </c>
      <c r="G16" s="66">
        <v>0</v>
      </c>
      <c r="H16" s="66">
        <f t="shared" si="0"/>
        <v>0</v>
      </c>
    </row>
    <row r="17" spans="1:8" s="147" customFormat="1" ht="19.5" customHeight="1">
      <c r="A17" s="68">
        <v>631</v>
      </c>
      <c r="B17" s="73" t="s">
        <v>659</v>
      </c>
      <c r="C17" s="32" t="s">
        <v>1540</v>
      </c>
      <c r="D17" s="69" t="s">
        <v>716</v>
      </c>
      <c r="E17" s="66">
        <v>0</v>
      </c>
      <c r="F17" s="66">
        <v>0</v>
      </c>
      <c r="G17" s="66">
        <v>0</v>
      </c>
      <c r="H17" s="66">
        <f t="shared" si="0"/>
        <v>0</v>
      </c>
    </row>
    <row r="18" spans="1:8" s="147" customFormat="1" ht="19.5" customHeight="1">
      <c r="A18" s="32">
        <v>632</v>
      </c>
      <c r="B18" s="73" t="s">
        <v>660</v>
      </c>
      <c r="C18" s="32" t="s">
        <v>1540</v>
      </c>
      <c r="D18" s="33" t="s">
        <v>1553</v>
      </c>
      <c r="E18" s="66">
        <v>0</v>
      </c>
      <c r="F18" s="66">
        <v>0</v>
      </c>
      <c r="G18" s="66">
        <v>0</v>
      </c>
      <c r="H18" s="66">
        <f t="shared" si="0"/>
        <v>0</v>
      </c>
    </row>
    <row r="19" spans="1:8" s="147" customFormat="1" ht="19.5" customHeight="1">
      <c r="A19" s="32">
        <v>633</v>
      </c>
      <c r="B19" s="73" t="s">
        <v>661</v>
      </c>
      <c r="C19" s="32" t="s">
        <v>1540</v>
      </c>
      <c r="D19" s="33" t="s">
        <v>1349</v>
      </c>
      <c r="E19" s="66">
        <v>0</v>
      </c>
      <c r="F19" s="66">
        <v>0</v>
      </c>
      <c r="G19" s="66">
        <v>0</v>
      </c>
      <c r="H19" s="66">
        <f aca="true" t="shared" si="1" ref="H19:H25">IF(E19=0,,F19/E19*100)</f>
        <v>0</v>
      </c>
    </row>
    <row r="20" spans="1:8" s="147" customFormat="1" ht="19.5" customHeight="1">
      <c r="A20" s="32">
        <v>634</v>
      </c>
      <c r="B20" s="73" t="s">
        <v>662</v>
      </c>
      <c r="C20" s="32" t="s">
        <v>1540</v>
      </c>
      <c r="D20" s="33" t="s">
        <v>1350</v>
      </c>
      <c r="E20" s="66">
        <v>0</v>
      </c>
      <c r="F20" s="66">
        <v>0</v>
      </c>
      <c r="G20" s="66">
        <v>0</v>
      </c>
      <c r="H20" s="66">
        <f t="shared" si="1"/>
        <v>0</v>
      </c>
    </row>
    <row r="21" spans="1:8" s="147" customFormat="1" ht="19.5" customHeight="1">
      <c r="A21" s="32">
        <v>635</v>
      </c>
      <c r="B21" s="73" t="s">
        <v>479</v>
      </c>
      <c r="C21" s="32" t="s">
        <v>1540</v>
      </c>
      <c r="D21" s="33" t="s">
        <v>872</v>
      </c>
      <c r="E21" s="66">
        <v>0</v>
      </c>
      <c r="F21" s="66">
        <v>5164.03</v>
      </c>
      <c r="G21" s="66">
        <v>5164</v>
      </c>
      <c r="H21" s="66">
        <f t="shared" si="1"/>
        <v>0</v>
      </c>
    </row>
    <row r="22" spans="1:8" s="147" customFormat="1" ht="19.5" customHeight="1">
      <c r="A22" s="32">
        <v>637</v>
      </c>
      <c r="B22" s="73" t="s">
        <v>480</v>
      </c>
      <c r="C22" s="32" t="s">
        <v>1540</v>
      </c>
      <c r="D22" s="33" t="s">
        <v>1301</v>
      </c>
      <c r="E22" s="66">
        <v>0</v>
      </c>
      <c r="F22" s="66">
        <v>0</v>
      </c>
      <c r="G22" s="66">
        <v>0</v>
      </c>
      <c r="H22" s="66">
        <f t="shared" si="1"/>
        <v>0</v>
      </c>
    </row>
    <row r="23" spans="1:8" s="147" customFormat="1" ht="19.5" customHeight="1">
      <c r="A23" s="32" t="s">
        <v>1747</v>
      </c>
      <c r="B23" s="73" t="s">
        <v>1206</v>
      </c>
      <c r="C23" s="32" t="s">
        <v>1540</v>
      </c>
      <c r="D23" s="33" t="s">
        <v>1558</v>
      </c>
      <c r="E23" s="66">
        <v>0</v>
      </c>
      <c r="F23" s="66">
        <v>0</v>
      </c>
      <c r="G23" s="66">
        <v>0</v>
      </c>
      <c r="H23" s="66">
        <f t="shared" si="1"/>
        <v>0</v>
      </c>
    </row>
    <row r="24" spans="1:8" s="147" customFormat="1" ht="19.5" customHeight="1">
      <c r="A24" s="32">
        <v>716</v>
      </c>
      <c r="B24" s="73" t="s">
        <v>1207</v>
      </c>
      <c r="C24" s="32" t="s">
        <v>1540</v>
      </c>
      <c r="D24" s="33" t="s">
        <v>1208</v>
      </c>
      <c r="E24" s="66">
        <v>0</v>
      </c>
      <c r="F24" s="66">
        <v>0</v>
      </c>
      <c r="G24" s="66">
        <v>0</v>
      </c>
      <c r="H24" s="66">
        <f t="shared" si="1"/>
        <v>0</v>
      </c>
    </row>
    <row r="25" spans="1:8" s="147" customFormat="1" ht="19.5" customHeight="1">
      <c r="A25" s="32">
        <v>717</v>
      </c>
      <c r="B25" s="73" t="s">
        <v>1209</v>
      </c>
      <c r="C25" s="32" t="s">
        <v>1540</v>
      </c>
      <c r="D25" s="33" t="s">
        <v>823</v>
      </c>
      <c r="E25" s="66">
        <v>0</v>
      </c>
      <c r="F25" s="66">
        <v>0</v>
      </c>
      <c r="G25" s="66">
        <v>0</v>
      </c>
      <c r="H25" s="66">
        <f t="shared" si="1"/>
        <v>0</v>
      </c>
    </row>
    <row r="26" spans="1:8" s="145" customFormat="1" ht="19.5" customHeight="1">
      <c r="A26" s="47" t="s">
        <v>1704</v>
      </c>
      <c r="B26" s="47" t="s">
        <v>1705</v>
      </c>
      <c r="C26" s="25" t="s">
        <v>475</v>
      </c>
      <c r="D26" s="17" t="s">
        <v>1304</v>
      </c>
      <c r="E26" s="26">
        <f>SUM(E27:E27)</f>
        <v>0</v>
      </c>
      <c r="F26" s="26">
        <f>SUM(F27:F27)</f>
        <v>0</v>
      </c>
      <c r="G26" s="26">
        <f>SUM(G27:G27)</f>
        <v>0</v>
      </c>
      <c r="H26" s="26">
        <f t="shared" si="0"/>
        <v>0</v>
      </c>
    </row>
    <row r="27" spans="1:8" s="147" customFormat="1" ht="19.5" customHeight="1">
      <c r="A27" s="32"/>
      <c r="B27" s="73" t="s">
        <v>663</v>
      </c>
      <c r="C27" s="32" t="s">
        <v>1540</v>
      </c>
      <c r="D27" s="33"/>
      <c r="E27" s="66"/>
      <c r="F27" s="134"/>
      <c r="G27" s="66"/>
      <c r="H27" s="134">
        <f t="shared" si="0"/>
        <v>0</v>
      </c>
    </row>
    <row r="28" spans="1:8" s="145" customFormat="1" ht="19.5" customHeight="1">
      <c r="A28" s="47" t="s">
        <v>1712</v>
      </c>
      <c r="B28" s="47" t="s">
        <v>1713</v>
      </c>
      <c r="C28" s="25" t="s">
        <v>475</v>
      </c>
      <c r="D28" s="17" t="s">
        <v>1714</v>
      </c>
      <c r="E28" s="26">
        <f>SUM(E29:E29)</f>
        <v>0</v>
      </c>
      <c r="F28" s="26">
        <f>SUM(F29:F29)</f>
        <v>0</v>
      </c>
      <c r="G28" s="26">
        <f>SUM(G29:G29)</f>
        <v>0</v>
      </c>
      <c r="H28" s="26">
        <f t="shared" si="0"/>
        <v>0</v>
      </c>
    </row>
    <row r="29" spans="1:8" s="145" customFormat="1" ht="19.5" customHeight="1">
      <c r="A29" s="32"/>
      <c r="B29" s="73" t="s">
        <v>664</v>
      </c>
      <c r="C29" s="32" t="s">
        <v>1540</v>
      </c>
      <c r="D29" s="33"/>
      <c r="E29" s="67"/>
      <c r="F29" s="67"/>
      <c r="G29" s="67"/>
      <c r="H29" s="67">
        <f t="shared" si="0"/>
        <v>0</v>
      </c>
    </row>
    <row r="30" spans="1:8" s="145" customFormat="1" ht="19.5" customHeight="1">
      <c r="A30" s="47" t="s">
        <v>1499</v>
      </c>
      <c r="B30" s="47" t="s">
        <v>1351</v>
      </c>
      <c r="C30" s="25" t="s">
        <v>475</v>
      </c>
      <c r="D30" s="17" t="s">
        <v>1352</v>
      </c>
      <c r="E30" s="26">
        <f>SUM(E31:E31)</f>
        <v>0</v>
      </c>
      <c r="F30" s="26">
        <f>SUM(F31:F31)</f>
        <v>0</v>
      </c>
      <c r="G30" s="26">
        <f>SUM(G31:G31)</f>
        <v>0</v>
      </c>
      <c r="H30" s="26">
        <f t="shared" si="0"/>
        <v>0</v>
      </c>
    </row>
    <row r="31" spans="1:8" s="145" customFormat="1" ht="19.5" customHeight="1">
      <c r="A31" s="32"/>
      <c r="B31" s="73" t="s">
        <v>665</v>
      </c>
      <c r="C31" s="32" t="s">
        <v>1540</v>
      </c>
      <c r="D31" s="33"/>
      <c r="E31" s="34"/>
      <c r="F31" s="34"/>
      <c r="G31" s="67"/>
      <c r="H31" s="67">
        <f t="shared" si="0"/>
        <v>0</v>
      </c>
    </row>
    <row r="32" spans="1:8" s="145" customFormat="1" ht="19.5" customHeight="1">
      <c r="A32" s="47" t="s">
        <v>1716</v>
      </c>
      <c r="B32" s="47" t="s">
        <v>1717</v>
      </c>
      <c r="C32" s="25" t="s">
        <v>475</v>
      </c>
      <c r="D32" s="17" t="s">
        <v>1718</v>
      </c>
      <c r="E32" s="26">
        <f>SUM(E33:E33)</f>
        <v>0</v>
      </c>
      <c r="F32" s="26">
        <f>SUM(F33:F33)</f>
        <v>0</v>
      </c>
      <c r="G32" s="26">
        <f>SUM(G33:G33)</f>
        <v>0</v>
      </c>
      <c r="H32" s="26">
        <f t="shared" si="0"/>
        <v>0</v>
      </c>
    </row>
    <row r="33" spans="1:8" s="145" customFormat="1" ht="19.5" customHeight="1">
      <c r="A33" s="32"/>
      <c r="B33" s="73" t="s">
        <v>666</v>
      </c>
      <c r="C33" s="32" t="s">
        <v>1540</v>
      </c>
      <c r="D33" s="70"/>
      <c r="E33" s="34"/>
      <c r="F33" s="34"/>
      <c r="G33" s="34"/>
      <c r="H33" s="67">
        <f t="shared" si="0"/>
        <v>0</v>
      </c>
    </row>
    <row r="34" spans="1:8" s="145" customFormat="1" ht="19.5" customHeight="1">
      <c r="A34" s="24"/>
      <c r="B34" s="72"/>
      <c r="C34" s="23" t="s">
        <v>1540</v>
      </c>
      <c r="D34" s="24" t="s">
        <v>466</v>
      </c>
      <c r="E34" s="31">
        <f>SUM(E32,E30,E28,E26,E14)</f>
        <v>0</v>
      </c>
      <c r="F34" s="31">
        <f>SUM(F32,F30,F28,F26,F14)</f>
        <v>5164.03</v>
      </c>
      <c r="G34" s="31">
        <f>SUM(G32,G30,G28,G26,G14)</f>
        <v>5164</v>
      </c>
      <c r="H34" s="31">
        <f t="shared" si="0"/>
        <v>0</v>
      </c>
    </row>
    <row r="35" spans="1:8" s="145" customFormat="1" ht="19.5" customHeight="1">
      <c r="A35" s="148"/>
      <c r="B35" s="149"/>
      <c r="C35" s="150"/>
      <c r="D35" s="151"/>
      <c r="E35" s="148"/>
      <c r="F35" s="148"/>
      <c r="G35" s="148"/>
      <c r="H35" s="148"/>
    </row>
    <row r="36" spans="1:8" s="145" customFormat="1" ht="8.25">
      <c r="A36" s="327" t="s">
        <v>713</v>
      </c>
      <c r="B36" s="327"/>
      <c r="C36" s="327"/>
      <c r="D36" s="327"/>
      <c r="E36" s="327"/>
      <c r="F36" s="327"/>
      <c r="G36" s="327"/>
      <c r="H36" s="328"/>
    </row>
    <row r="37" spans="1:8" s="145" customFormat="1" ht="8.25" customHeight="1">
      <c r="A37" s="329" t="s">
        <v>16</v>
      </c>
      <c r="B37" s="330"/>
      <c r="C37" s="330"/>
      <c r="D37" s="330"/>
      <c r="E37" s="330"/>
      <c r="F37" s="330"/>
      <c r="G37" s="330"/>
      <c r="H37" s="330"/>
    </row>
    <row r="38" spans="1:8" s="145" customFormat="1" ht="19.5" customHeight="1">
      <c r="A38" s="330"/>
      <c r="B38" s="330"/>
      <c r="C38" s="330"/>
      <c r="D38" s="330"/>
      <c r="E38" s="330"/>
      <c r="F38" s="330"/>
      <c r="G38" s="330"/>
      <c r="H38" s="330"/>
    </row>
    <row r="39" spans="1:8" s="145" customFormat="1" ht="19.5" customHeight="1">
      <c r="A39" s="148"/>
      <c r="B39" s="149"/>
      <c r="C39" s="150"/>
      <c r="D39" s="151"/>
      <c r="E39" s="148"/>
      <c r="F39" s="148"/>
      <c r="G39" s="148"/>
      <c r="H39" s="148"/>
    </row>
    <row r="40" spans="1:8" s="145" customFormat="1" ht="19.5" customHeight="1">
      <c r="A40" s="18" t="s">
        <v>876</v>
      </c>
      <c r="B40" s="62" t="s">
        <v>667</v>
      </c>
      <c r="C40" s="27" t="s">
        <v>477</v>
      </c>
      <c r="D40" s="19" t="s">
        <v>1205</v>
      </c>
      <c r="E40" s="40" t="s">
        <v>464</v>
      </c>
      <c r="F40" s="40" t="s">
        <v>1295</v>
      </c>
      <c r="G40" s="40" t="s">
        <v>1299</v>
      </c>
      <c r="H40" s="18" t="s">
        <v>465</v>
      </c>
    </row>
    <row r="41" spans="1:8" s="145" customFormat="1" ht="19.5" customHeight="1">
      <c r="A41" s="76" t="s">
        <v>470</v>
      </c>
      <c r="B41" s="77" t="s">
        <v>471</v>
      </c>
      <c r="C41" s="78" t="s">
        <v>472</v>
      </c>
      <c r="D41" s="79" t="s">
        <v>462</v>
      </c>
      <c r="E41" s="80"/>
      <c r="F41" s="80"/>
      <c r="G41" s="80"/>
      <c r="H41" s="80"/>
    </row>
    <row r="42" spans="1:8" s="145" customFormat="1" ht="19.5" customHeight="1">
      <c r="A42" s="47" t="s">
        <v>473</v>
      </c>
      <c r="B42" s="47" t="s">
        <v>474</v>
      </c>
      <c r="C42" s="25" t="s">
        <v>475</v>
      </c>
      <c r="D42" s="146" t="s">
        <v>476</v>
      </c>
      <c r="E42" s="63">
        <f>SUM(E43:E45)</f>
        <v>49000</v>
      </c>
      <c r="F42" s="63">
        <f>SUM(F43:F45)</f>
        <v>20000</v>
      </c>
      <c r="G42" s="63">
        <f>SUM(G43:G45)</f>
        <v>69000</v>
      </c>
      <c r="H42" s="63">
        <f>IF(E42=0,,F42/E42*100)</f>
        <v>40.816326530612244</v>
      </c>
    </row>
    <row r="43" spans="1:8" s="145" customFormat="1" ht="19.5" customHeight="1">
      <c r="A43" s="32">
        <v>637002</v>
      </c>
      <c r="B43" s="73" t="s">
        <v>668</v>
      </c>
      <c r="C43" s="32" t="s">
        <v>1540</v>
      </c>
      <c r="D43" s="33" t="s">
        <v>1760</v>
      </c>
      <c r="E43" s="34">
        <v>0</v>
      </c>
      <c r="F43" s="34">
        <v>0</v>
      </c>
      <c r="G43" s="34">
        <v>0</v>
      </c>
      <c r="H43" s="34">
        <f>IF(E43=0,,F43/E43*100)</f>
        <v>0</v>
      </c>
    </row>
    <row r="44" spans="1:8" s="145" customFormat="1" ht="19.5" customHeight="1">
      <c r="A44" s="32">
        <v>642001</v>
      </c>
      <c r="B44" s="73" t="s">
        <v>1761</v>
      </c>
      <c r="C44" s="32" t="s">
        <v>1540</v>
      </c>
      <c r="D44" s="33" t="s">
        <v>1210</v>
      </c>
      <c r="E44" s="66">
        <v>47000</v>
      </c>
      <c r="F44" s="34">
        <v>20000</v>
      </c>
      <c r="G44" s="34">
        <v>67000</v>
      </c>
      <c r="H44" s="34">
        <f>IF(E44=0,,F44/E44*100)</f>
        <v>42.5531914893617</v>
      </c>
    </row>
    <row r="45" spans="1:8" s="145" customFormat="1" ht="19.5" customHeight="1">
      <c r="A45" s="32">
        <v>644002</v>
      </c>
      <c r="B45" s="73" t="s">
        <v>1762</v>
      </c>
      <c r="C45" s="32" t="s">
        <v>1540</v>
      </c>
      <c r="D45" s="33" t="s">
        <v>1763</v>
      </c>
      <c r="E45" s="34">
        <v>2000</v>
      </c>
      <c r="F45" s="34">
        <v>0</v>
      </c>
      <c r="G45" s="34">
        <v>2000</v>
      </c>
      <c r="H45" s="34">
        <f>IF(E45=0,,F45/E45*100)</f>
        <v>0</v>
      </c>
    </row>
    <row r="46" spans="1:8" s="145" customFormat="1" ht="19.5" customHeight="1">
      <c r="A46" s="24"/>
      <c r="B46" s="72"/>
      <c r="C46" s="23" t="s">
        <v>1540</v>
      </c>
      <c r="D46" s="24" t="s">
        <v>466</v>
      </c>
      <c r="E46" s="31">
        <f>SUM(E42)</f>
        <v>49000</v>
      </c>
      <c r="F46" s="31">
        <f>SUM(F42)</f>
        <v>20000</v>
      </c>
      <c r="G46" s="31">
        <f>SUM(G42)</f>
        <v>69000</v>
      </c>
      <c r="H46" s="31">
        <f>IF(E46=0,,F46/E46*100)</f>
        <v>40.816326530612244</v>
      </c>
    </row>
    <row r="47" spans="1:8" s="145" customFormat="1" ht="19.5" customHeight="1">
      <c r="A47" s="148"/>
      <c r="B47" s="149"/>
      <c r="C47" s="150"/>
      <c r="D47" s="151"/>
      <c r="E47" s="148"/>
      <c r="F47" s="148"/>
      <c r="G47" s="148"/>
      <c r="H47" s="148"/>
    </row>
    <row r="48" spans="1:8" s="145" customFormat="1" ht="8.25">
      <c r="A48" s="327" t="s">
        <v>713</v>
      </c>
      <c r="B48" s="327"/>
      <c r="C48" s="327"/>
      <c r="D48" s="327"/>
      <c r="E48" s="327"/>
      <c r="F48" s="327"/>
      <c r="G48" s="327"/>
      <c r="H48" s="328"/>
    </row>
    <row r="49" spans="1:8" s="145" customFormat="1" ht="19.5" customHeight="1">
      <c r="A49" s="329" t="s">
        <v>17</v>
      </c>
      <c r="B49" s="330"/>
      <c r="C49" s="330"/>
      <c r="D49" s="330"/>
      <c r="E49" s="330"/>
      <c r="F49" s="330"/>
      <c r="G49" s="330"/>
      <c r="H49" s="330"/>
    </row>
    <row r="50" spans="1:8" s="145" customFormat="1" ht="19.5" customHeight="1">
      <c r="A50" s="330"/>
      <c r="B50" s="330"/>
      <c r="C50" s="330"/>
      <c r="D50" s="330"/>
      <c r="E50" s="330"/>
      <c r="F50" s="330"/>
      <c r="G50" s="330"/>
      <c r="H50" s="330"/>
    </row>
    <row r="51" spans="1:8" s="145" customFormat="1" ht="19.5" customHeight="1">
      <c r="A51" s="148"/>
      <c r="B51" s="149"/>
      <c r="C51" s="150"/>
      <c r="D51" s="151"/>
      <c r="E51" s="148"/>
      <c r="F51" s="148"/>
      <c r="G51" s="148"/>
      <c r="H51" s="148"/>
    </row>
    <row r="52" spans="1:8" s="145" customFormat="1" ht="19.5" customHeight="1">
      <c r="A52" s="18"/>
      <c r="B52" s="132" t="s">
        <v>669</v>
      </c>
      <c r="C52" s="27" t="s">
        <v>477</v>
      </c>
      <c r="D52" s="19" t="s">
        <v>671</v>
      </c>
      <c r="E52" s="40" t="s">
        <v>464</v>
      </c>
      <c r="F52" s="40" t="s">
        <v>1295</v>
      </c>
      <c r="G52" s="40" t="s">
        <v>1299</v>
      </c>
      <c r="H52" s="18" t="s">
        <v>465</v>
      </c>
    </row>
    <row r="53" spans="1:8" s="145" customFormat="1" ht="19.5" customHeight="1">
      <c r="A53" s="76" t="s">
        <v>470</v>
      </c>
      <c r="B53" s="141" t="s">
        <v>471</v>
      </c>
      <c r="C53" s="78" t="s">
        <v>472</v>
      </c>
      <c r="D53" s="79" t="s">
        <v>462</v>
      </c>
      <c r="E53" s="80"/>
      <c r="F53" s="80"/>
      <c r="G53" s="80"/>
      <c r="H53" s="80"/>
    </row>
    <row r="54" spans="1:8" s="145" customFormat="1" ht="19.5" customHeight="1">
      <c r="A54" s="47" t="s">
        <v>473</v>
      </c>
      <c r="B54" s="47" t="s">
        <v>474</v>
      </c>
      <c r="C54" s="25" t="s">
        <v>475</v>
      </c>
      <c r="D54" s="146" t="s">
        <v>476</v>
      </c>
      <c r="E54" s="26">
        <f>SUM(E55:E58)</f>
        <v>1000</v>
      </c>
      <c r="F54" s="26">
        <f>SUM(F55:F58)</f>
        <v>0</v>
      </c>
      <c r="G54" s="26">
        <f>SUM(G55:G58)</f>
        <v>1000</v>
      </c>
      <c r="H54" s="26">
        <f aca="true" t="shared" si="2" ref="H54:H67">IF(E54=0,,F54/E54*100)</f>
        <v>0</v>
      </c>
    </row>
    <row r="55" spans="1:8" s="147" customFormat="1" ht="19.5" customHeight="1">
      <c r="A55" s="68">
        <v>630</v>
      </c>
      <c r="B55" s="73" t="s">
        <v>1204</v>
      </c>
      <c r="C55" s="32" t="s">
        <v>1540</v>
      </c>
      <c r="D55" s="70" t="s">
        <v>1764</v>
      </c>
      <c r="E55" s="66">
        <v>1000</v>
      </c>
      <c r="F55" s="66">
        <v>0</v>
      </c>
      <c r="G55" s="66">
        <v>1000</v>
      </c>
      <c r="H55" s="134">
        <f t="shared" si="2"/>
        <v>0</v>
      </c>
    </row>
    <row r="56" spans="1:8" s="145" customFormat="1" ht="19.5" customHeight="1">
      <c r="A56" s="68">
        <v>716</v>
      </c>
      <c r="B56" s="73" t="s">
        <v>499</v>
      </c>
      <c r="C56" s="32" t="s">
        <v>1540</v>
      </c>
      <c r="D56" s="69" t="s">
        <v>529</v>
      </c>
      <c r="E56" s="34">
        <v>0</v>
      </c>
      <c r="F56" s="34">
        <v>0</v>
      </c>
      <c r="G56" s="34">
        <v>0</v>
      </c>
      <c r="H56" s="67">
        <f t="shared" si="2"/>
        <v>0</v>
      </c>
    </row>
    <row r="57" spans="1:8" s="145" customFormat="1" ht="19.5" customHeight="1">
      <c r="A57" s="68">
        <v>717</v>
      </c>
      <c r="B57" s="73" t="s">
        <v>500</v>
      </c>
      <c r="C57" s="32" t="s">
        <v>1540</v>
      </c>
      <c r="D57" s="69" t="s">
        <v>789</v>
      </c>
      <c r="E57" s="34">
        <v>0</v>
      </c>
      <c r="F57" s="34">
        <v>0</v>
      </c>
      <c r="G57" s="34">
        <v>0</v>
      </c>
      <c r="H57" s="34">
        <f t="shared" si="2"/>
        <v>0</v>
      </c>
    </row>
    <row r="58" spans="1:8" s="145" customFormat="1" ht="19.5" customHeight="1">
      <c r="A58" s="68">
        <v>717</v>
      </c>
      <c r="B58" s="73" t="s">
        <v>501</v>
      </c>
      <c r="C58" s="32" t="s">
        <v>1540</v>
      </c>
      <c r="D58" s="69" t="s">
        <v>823</v>
      </c>
      <c r="E58" s="66">
        <v>0</v>
      </c>
      <c r="F58" s="66">
        <v>0</v>
      </c>
      <c r="G58" s="66">
        <v>0</v>
      </c>
      <c r="H58" s="134">
        <f t="shared" si="2"/>
        <v>0</v>
      </c>
    </row>
    <row r="59" spans="1:8" s="145" customFormat="1" ht="19.5" customHeight="1">
      <c r="A59" s="47" t="s">
        <v>1704</v>
      </c>
      <c r="B59" s="47" t="s">
        <v>1705</v>
      </c>
      <c r="C59" s="25" t="s">
        <v>475</v>
      </c>
      <c r="D59" s="17" t="s">
        <v>1304</v>
      </c>
      <c r="E59" s="26">
        <f>SUM(E60:E60)</f>
        <v>0</v>
      </c>
      <c r="F59" s="26">
        <f>SUM(F60:F60)</f>
        <v>0</v>
      </c>
      <c r="G59" s="26">
        <f>SUM(G60:G60)</f>
        <v>0</v>
      </c>
      <c r="H59" s="26">
        <f t="shared" si="2"/>
        <v>0</v>
      </c>
    </row>
    <row r="60" spans="1:8" s="145" customFormat="1" ht="19.5" customHeight="1">
      <c r="A60" s="144"/>
      <c r="B60" s="73" t="s">
        <v>502</v>
      </c>
      <c r="C60" s="32" t="s">
        <v>1540</v>
      </c>
      <c r="D60" s="35"/>
      <c r="E60" s="66"/>
      <c r="F60" s="67"/>
      <c r="G60" s="66"/>
      <c r="H60" s="67">
        <f t="shared" si="2"/>
        <v>0</v>
      </c>
    </row>
    <row r="61" spans="1:8" s="145" customFormat="1" ht="19.5" customHeight="1">
      <c r="A61" s="47" t="s">
        <v>1712</v>
      </c>
      <c r="B61" s="47" t="s">
        <v>1713</v>
      </c>
      <c r="C61" s="25" t="s">
        <v>475</v>
      </c>
      <c r="D61" s="17" t="s">
        <v>1714</v>
      </c>
      <c r="E61" s="26">
        <f>SUM(E62:E62)</f>
        <v>0</v>
      </c>
      <c r="F61" s="26">
        <f>SUM(F62:F62)</f>
        <v>0</v>
      </c>
      <c r="G61" s="26">
        <f>SUM(G62:G62)</f>
        <v>0</v>
      </c>
      <c r="H61" s="26">
        <f t="shared" si="2"/>
        <v>0</v>
      </c>
    </row>
    <row r="62" spans="1:8" s="145" customFormat="1" ht="19.5" customHeight="1">
      <c r="A62" s="144"/>
      <c r="B62" s="73" t="s">
        <v>503</v>
      </c>
      <c r="C62" s="32" t="s">
        <v>1540</v>
      </c>
      <c r="D62" s="35"/>
      <c r="E62" s="66"/>
      <c r="F62" s="67"/>
      <c r="G62" s="66"/>
      <c r="H62" s="67">
        <f t="shared" si="2"/>
        <v>0</v>
      </c>
    </row>
    <row r="63" spans="1:8" s="145" customFormat="1" ht="19.5" customHeight="1">
      <c r="A63" s="47" t="s">
        <v>1499</v>
      </c>
      <c r="B63" s="47" t="s">
        <v>1351</v>
      </c>
      <c r="C63" s="25" t="s">
        <v>475</v>
      </c>
      <c r="D63" s="17" t="s">
        <v>1352</v>
      </c>
      <c r="E63" s="26">
        <f>SUM(E64:E64)</f>
        <v>0</v>
      </c>
      <c r="F63" s="26">
        <f>SUM(F64:F64)</f>
        <v>0</v>
      </c>
      <c r="G63" s="26">
        <f>SUM(G64:G64)</f>
        <v>0</v>
      </c>
      <c r="H63" s="26">
        <f t="shared" si="2"/>
        <v>0</v>
      </c>
    </row>
    <row r="64" spans="1:8" s="145" customFormat="1" ht="19.5" customHeight="1">
      <c r="A64" s="144"/>
      <c r="B64" s="73" t="s">
        <v>504</v>
      </c>
      <c r="C64" s="32" t="s">
        <v>1540</v>
      </c>
      <c r="D64" s="33"/>
      <c r="E64" s="34"/>
      <c r="F64" s="34"/>
      <c r="G64" s="67"/>
      <c r="H64" s="67">
        <f t="shared" si="2"/>
        <v>0</v>
      </c>
    </row>
    <row r="65" spans="1:8" s="145" customFormat="1" ht="19.5" customHeight="1">
      <c r="A65" s="47" t="s">
        <v>1481</v>
      </c>
      <c r="B65" s="47" t="s">
        <v>1717</v>
      </c>
      <c r="C65" s="25" t="s">
        <v>475</v>
      </c>
      <c r="D65" s="17" t="s">
        <v>1718</v>
      </c>
      <c r="E65" s="26">
        <f>SUM(E66:E66)</f>
        <v>0</v>
      </c>
      <c r="F65" s="26">
        <f>SUM(F66:F66)</f>
        <v>0</v>
      </c>
      <c r="G65" s="26">
        <f>SUM(G66:G66)</f>
        <v>0</v>
      </c>
      <c r="H65" s="26">
        <f t="shared" si="2"/>
        <v>0</v>
      </c>
    </row>
    <row r="66" spans="1:8" s="145" customFormat="1" ht="19.5" customHeight="1">
      <c r="A66" s="144">
        <v>717001</v>
      </c>
      <c r="B66" s="73" t="s">
        <v>505</v>
      </c>
      <c r="C66" s="32" t="s">
        <v>1540</v>
      </c>
      <c r="D66" s="35" t="s">
        <v>670</v>
      </c>
      <c r="E66" s="66">
        <v>0</v>
      </c>
      <c r="F66" s="66">
        <v>0</v>
      </c>
      <c r="G66" s="66">
        <v>0</v>
      </c>
      <c r="H66" s="67">
        <f t="shared" si="2"/>
        <v>0</v>
      </c>
    </row>
    <row r="67" spans="1:8" s="145" customFormat="1" ht="19.5" customHeight="1">
      <c r="A67" s="24"/>
      <c r="B67" s="72"/>
      <c r="C67" s="23" t="s">
        <v>1540</v>
      </c>
      <c r="D67" s="24" t="s">
        <v>466</v>
      </c>
      <c r="E67" s="31">
        <f>SUM(E65,E63,E61,E59,E54)</f>
        <v>1000</v>
      </c>
      <c r="F67" s="31">
        <f>SUM(F65,F63,F61,F59,F54)</f>
        <v>0</v>
      </c>
      <c r="G67" s="31">
        <f>SUM(G65,G63,G61,G59,G54)</f>
        <v>1000</v>
      </c>
      <c r="H67" s="31">
        <f t="shared" si="2"/>
        <v>0</v>
      </c>
    </row>
    <row r="69" spans="1:8" ht="12.75">
      <c r="A69" s="327" t="s">
        <v>713</v>
      </c>
      <c r="B69" s="327"/>
      <c r="C69" s="327"/>
      <c r="D69" s="327"/>
      <c r="E69" s="327"/>
      <c r="F69" s="327"/>
      <c r="G69" s="327"/>
      <c r="H69" s="328"/>
    </row>
    <row r="70" spans="1:8" ht="12.75">
      <c r="A70" s="329" t="s">
        <v>191</v>
      </c>
      <c r="B70" s="330"/>
      <c r="C70" s="330"/>
      <c r="D70" s="330"/>
      <c r="E70" s="330"/>
      <c r="F70" s="330"/>
      <c r="G70" s="330"/>
      <c r="H70" s="330"/>
    </row>
    <row r="71" spans="1:8" ht="19.5" customHeight="1">
      <c r="A71" s="330"/>
      <c r="B71" s="330"/>
      <c r="C71" s="330"/>
      <c r="D71" s="330"/>
      <c r="E71" s="330"/>
      <c r="F71" s="330"/>
      <c r="G71" s="330"/>
      <c r="H71" s="330"/>
    </row>
    <row r="74" spans="1:8" ht="19.5" customHeight="1">
      <c r="A74" s="373" t="s">
        <v>681</v>
      </c>
      <c r="B74" s="373"/>
      <c r="C74" s="373"/>
      <c r="D74" s="373"/>
      <c r="E74" s="374">
        <v>2013</v>
      </c>
      <c r="F74" s="374"/>
      <c r="G74" s="374"/>
      <c r="H74" s="375"/>
    </row>
    <row r="75" spans="1:8" ht="19.5" customHeight="1">
      <c r="A75" s="86" t="s">
        <v>470</v>
      </c>
      <c r="B75" s="37" t="s">
        <v>471</v>
      </c>
      <c r="C75" s="14" t="s">
        <v>472</v>
      </c>
      <c r="D75" s="15" t="s">
        <v>462</v>
      </c>
      <c r="E75" s="86" t="s">
        <v>1318</v>
      </c>
      <c r="F75" s="86" t="s">
        <v>1319</v>
      </c>
      <c r="G75" s="86" t="s">
        <v>469</v>
      </c>
      <c r="H75" s="86" t="s">
        <v>466</v>
      </c>
    </row>
    <row r="76" spans="1:8" ht="19.5" customHeight="1">
      <c r="A76" s="106" t="s">
        <v>1322</v>
      </c>
      <c r="B76" s="353" t="s">
        <v>655</v>
      </c>
      <c r="C76" s="356" t="s">
        <v>477</v>
      </c>
      <c r="D76" s="359" t="s">
        <v>656</v>
      </c>
      <c r="E76" s="107">
        <f>SUM(E15:E25,E33)</f>
        <v>0</v>
      </c>
      <c r="F76" s="107">
        <f>SUM(E27)</f>
        <v>0</v>
      </c>
      <c r="G76" s="107"/>
      <c r="H76" s="107">
        <f>SUM(E76:G76)</f>
        <v>0</v>
      </c>
    </row>
    <row r="77" spans="1:8" ht="19.5" customHeight="1">
      <c r="A77" s="106" t="s">
        <v>1324</v>
      </c>
      <c r="B77" s="354"/>
      <c r="C77" s="357"/>
      <c r="D77" s="360"/>
      <c r="E77" s="110">
        <f>SUM(F33,F15:F25)</f>
        <v>5164.03</v>
      </c>
      <c r="F77" s="110">
        <f>SUM(F27)</f>
        <v>0</v>
      </c>
      <c r="G77" s="110"/>
      <c r="H77" s="107">
        <f>SUM(E77:G77)</f>
        <v>5164.03</v>
      </c>
    </row>
    <row r="78" spans="1:8" ht="19.5" customHeight="1">
      <c r="A78" s="106" t="s">
        <v>1325</v>
      </c>
      <c r="B78" s="355"/>
      <c r="C78" s="358"/>
      <c r="D78" s="361"/>
      <c r="E78" s="110">
        <f>IF(E76=0,,E77/E76*100)</f>
        <v>0</v>
      </c>
      <c r="F78" s="110">
        <f>IF(F76=0,,F77/F76*100)</f>
        <v>0</v>
      </c>
      <c r="G78" s="110">
        <f>IF(G76=0,,G77/G76*100)</f>
        <v>0</v>
      </c>
      <c r="H78" s="110">
        <f>IF(H76=0,,H77/H76*100)</f>
        <v>0</v>
      </c>
    </row>
    <row r="79" spans="1:8" ht="19.5" customHeight="1">
      <c r="A79" s="106" t="s">
        <v>1322</v>
      </c>
      <c r="B79" s="353" t="s">
        <v>667</v>
      </c>
      <c r="C79" s="356" t="s">
        <v>477</v>
      </c>
      <c r="D79" s="359" t="s">
        <v>1205</v>
      </c>
      <c r="E79" s="110">
        <f>SUM(E43:E45)</f>
        <v>49000</v>
      </c>
      <c r="F79" s="110"/>
      <c r="G79" s="110"/>
      <c r="H79" s="110">
        <f>SUM(E79:G79)</f>
        <v>49000</v>
      </c>
    </row>
    <row r="80" spans="1:8" ht="19.5" customHeight="1">
      <c r="A80" s="106" t="s">
        <v>1324</v>
      </c>
      <c r="B80" s="354"/>
      <c r="C80" s="357"/>
      <c r="D80" s="360"/>
      <c r="E80" s="110">
        <f>SUM(F43:F45)</f>
        <v>20000</v>
      </c>
      <c r="F80" s="110"/>
      <c r="G80" s="110"/>
      <c r="H80" s="110">
        <f>SUM(E80:G80)</f>
        <v>20000</v>
      </c>
    </row>
    <row r="81" spans="1:8" ht="19.5" customHeight="1">
      <c r="A81" s="106" t="s">
        <v>1325</v>
      </c>
      <c r="B81" s="355"/>
      <c r="C81" s="358"/>
      <c r="D81" s="361"/>
      <c r="E81" s="110">
        <f>IF(E79=0,,E80/E79*100)</f>
        <v>40.816326530612244</v>
      </c>
      <c r="F81" s="110">
        <f>IF(F79=0,,F80/F79*100)</f>
        <v>0</v>
      </c>
      <c r="G81" s="110">
        <f>IF(G79=0,,G80/G79*100)</f>
        <v>0</v>
      </c>
      <c r="H81" s="110">
        <f>IF(H79=0,,H80/H79*100)</f>
        <v>40.816326530612244</v>
      </c>
    </row>
    <row r="82" spans="1:8" ht="19.5" customHeight="1">
      <c r="A82" s="106" t="s">
        <v>1322</v>
      </c>
      <c r="B82" s="353" t="s">
        <v>669</v>
      </c>
      <c r="C82" s="356" t="s">
        <v>477</v>
      </c>
      <c r="D82" s="359" t="s">
        <v>671</v>
      </c>
      <c r="E82" s="110">
        <f>SUM(E55)</f>
        <v>1000</v>
      </c>
      <c r="F82" s="110">
        <f>SUM(E56:E58,E60)</f>
        <v>0</v>
      </c>
      <c r="G82" s="110"/>
      <c r="H82" s="110">
        <f>SUM(E82:G82)</f>
        <v>1000</v>
      </c>
    </row>
    <row r="83" spans="1:8" ht="19.5" customHeight="1">
      <c r="A83" s="106" t="s">
        <v>1324</v>
      </c>
      <c r="B83" s="354"/>
      <c r="C83" s="357"/>
      <c r="D83" s="360"/>
      <c r="E83" s="110">
        <f>SUM(F55)</f>
        <v>0</v>
      </c>
      <c r="F83" s="110">
        <f>SUM(F56:F58,F60)</f>
        <v>0</v>
      </c>
      <c r="G83" s="110"/>
      <c r="H83" s="110">
        <f>SUM(E83:G83)</f>
        <v>0</v>
      </c>
    </row>
    <row r="84" spans="1:8" ht="19.5" customHeight="1">
      <c r="A84" s="106" t="s">
        <v>1325</v>
      </c>
      <c r="B84" s="355"/>
      <c r="C84" s="358"/>
      <c r="D84" s="361"/>
      <c r="E84" s="110">
        <f>IF(E83=0,,E83/E82*100)</f>
        <v>0</v>
      </c>
      <c r="F84" s="110">
        <f>IF(F83=0,,F83/F82*100)</f>
        <v>0</v>
      </c>
      <c r="G84" s="110">
        <f>IF(G83=0,,G83/G82*100)</f>
        <v>0</v>
      </c>
      <c r="H84" s="110">
        <f>IF(H83=0,,H83/H82*100)</f>
        <v>0</v>
      </c>
    </row>
    <row r="85" spans="1:8" ht="19.5" customHeight="1">
      <c r="A85" s="111" t="s">
        <v>1322</v>
      </c>
      <c r="B85" s="112"/>
      <c r="C85" s="111"/>
      <c r="D85" s="48" t="s">
        <v>912</v>
      </c>
      <c r="E85" s="113">
        <f aca="true" t="shared" si="3" ref="E85:G86">SUM(E76,E79,E82)</f>
        <v>50000</v>
      </c>
      <c r="F85" s="113">
        <f t="shared" si="3"/>
        <v>0</v>
      </c>
      <c r="G85" s="113">
        <f t="shared" si="3"/>
        <v>0</v>
      </c>
      <c r="H85" s="113">
        <f>SUM(E85:G85)</f>
        <v>50000</v>
      </c>
    </row>
    <row r="86" spans="1:8" ht="19.5" customHeight="1">
      <c r="A86" s="111" t="s">
        <v>1324</v>
      </c>
      <c r="B86" s="112"/>
      <c r="C86" s="111"/>
      <c r="D86" s="48" t="s">
        <v>1298</v>
      </c>
      <c r="E86" s="113">
        <f t="shared" si="3"/>
        <v>25164.03</v>
      </c>
      <c r="F86" s="113">
        <f t="shared" si="3"/>
        <v>0</v>
      </c>
      <c r="G86" s="113">
        <f t="shared" si="3"/>
        <v>0</v>
      </c>
      <c r="H86" s="113">
        <f>SUM(E86:G86)</f>
        <v>25164.03</v>
      </c>
    </row>
    <row r="87" spans="1:8" ht="19.5" customHeight="1">
      <c r="A87" s="111" t="s">
        <v>1325</v>
      </c>
      <c r="B87" s="112"/>
      <c r="C87" s="111"/>
      <c r="D87" s="48" t="s">
        <v>1326</v>
      </c>
      <c r="E87" s="113">
        <f>IF(E85=0,,E86/E85*100)</f>
        <v>50.328059999999994</v>
      </c>
      <c r="F87" s="113">
        <f>IF(F85=0,,F86/F85*100)</f>
        <v>0</v>
      </c>
      <c r="G87" s="113">
        <f>IF(G85=0,,G86/G85*100)</f>
        <v>0</v>
      </c>
      <c r="H87" s="113">
        <f>IF(H86=0,,H86/H85*100)</f>
        <v>50.328059999999994</v>
      </c>
    </row>
    <row r="88" spans="1:8" ht="12.75">
      <c r="A88" s="115"/>
      <c r="B88" s="52"/>
      <c r="C88" s="51"/>
      <c r="D88" s="115"/>
      <c r="E88" s="115"/>
      <c r="F88" s="115"/>
      <c r="G88" s="116"/>
      <c r="H88" s="81"/>
    </row>
    <row r="89" spans="1:8" ht="12.75">
      <c r="A89" s="115" t="s">
        <v>1322</v>
      </c>
      <c r="B89" s="52" t="s">
        <v>912</v>
      </c>
      <c r="C89" s="51"/>
      <c r="D89" s="115"/>
      <c r="E89" s="115"/>
      <c r="F89" s="115"/>
      <c r="G89" s="116"/>
      <c r="H89" s="81"/>
    </row>
    <row r="90" spans="1:8" ht="12.75">
      <c r="A90" s="115" t="s">
        <v>1324</v>
      </c>
      <c r="B90" s="52" t="s">
        <v>1298</v>
      </c>
      <c r="C90" s="51"/>
      <c r="D90" s="115"/>
      <c r="E90" s="115"/>
      <c r="F90" s="115"/>
      <c r="G90" s="116"/>
      <c r="H90" s="81"/>
    </row>
    <row r="91" spans="1:8" ht="12.75">
      <c r="A91" s="115" t="s">
        <v>1325</v>
      </c>
      <c r="B91" s="52" t="s">
        <v>1326</v>
      </c>
      <c r="C91" s="51"/>
      <c r="D91" s="115"/>
      <c r="E91" s="115"/>
      <c r="F91" s="115"/>
      <c r="G91" s="116"/>
      <c r="H91" s="81"/>
    </row>
    <row r="92" spans="1:8" ht="12.75">
      <c r="A92" s="115"/>
      <c r="B92" s="52"/>
      <c r="C92" s="51"/>
      <c r="D92" s="115"/>
      <c r="E92" s="115"/>
      <c r="F92" s="115"/>
      <c r="G92" s="116"/>
      <c r="H92" s="81"/>
    </row>
    <row r="93" spans="1:8" ht="12.75">
      <c r="A93" s="327" t="s">
        <v>463</v>
      </c>
      <c r="B93" s="327"/>
      <c r="C93" s="327"/>
      <c r="D93" s="327"/>
      <c r="E93" s="327"/>
      <c r="F93" s="327"/>
      <c r="G93" s="327"/>
      <c r="H93" s="81"/>
    </row>
    <row r="94" spans="1:8" ht="12.75">
      <c r="A94" s="329" t="s">
        <v>18</v>
      </c>
      <c r="B94" s="330"/>
      <c r="C94" s="330"/>
      <c r="D94" s="330"/>
      <c r="E94" s="330"/>
      <c r="F94" s="330"/>
      <c r="G94" s="330"/>
      <c r="H94" s="372"/>
    </row>
    <row r="95" spans="1:8" ht="12.75">
      <c r="A95" s="330"/>
      <c r="B95" s="330"/>
      <c r="C95" s="330"/>
      <c r="D95" s="330"/>
      <c r="E95" s="330"/>
      <c r="F95" s="330"/>
      <c r="G95" s="330"/>
      <c r="H95" s="372"/>
    </row>
    <row r="96" spans="1:8" ht="12.75">
      <c r="A96" s="330"/>
      <c r="B96" s="330"/>
      <c r="C96" s="330"/>
      <c r="D96" s="330"/>
      <c r="E96" s="330"/>
      <c r="F96" s="330"/>
      <c r="G96" s="330"/>
      <c r="H96" s="372"/>
    </row>
    <row r="98" spans="1:5" ht="12.75">
      <c r="A98" s="382" t="s">
        <v>477</v>
      </c>
      <c r="B98" s="382"/>
      <c r="C98" s="382" t="s">
        <v>656</v>
      </c>
      <c r="D98" s="382"/>
      <c r="E98" s="382"/>
    </row>
    <row r="99" spans="1:5" ht="12.75">
      <c r="A99" s="55" t="s">
        <v>1327</v>
      </c>
      <c r="B99" s="55"/>
      <c r="C99" s="382" t="s">
        <v>672</v>
      </c>
      <c r="D99" s="382"/>
      <c r="E99" s="382"/>
    </row>
    <row r="100" spans="1:5" ht="12.75">
      <c r="A100" s="382" t="s">
        <v>1328</v>
      </c>
      <c r="B100" s="382"/>
      <c r="C100" s="382" t="s">
        <v>332</v>
      </c>
      <c r="D100" s="382"/>
      <c r="E100" s="382"/>
    </row>
    <row r="101" spans="1:5" ht="12.75">
      <c r="A101" s="55" t="s">
        <v>1329</v>
      </c>
      <c r="B101" s="55" t="s">
        <v>1330</v>
      </c>
      <c r="C101" s="382" t="s">
        <v>673</v>
      </c>
      <c r="D101" s="382"/>
      <c r="E101" s="382"/>
    </row>
    <row r="102" spans="1:8" ht="12.75">
      <c r="A102" s="383" t="s">
        <v>1331</v>
      </c>
      <c r="B102" s="383"/>
      <c r="C102" s="383"/>
      <c r="D102" s="368" t="s">
        <v>1296</v>
      </c>
      <c r="E102" s="368"/>
      <c r="F102" s="368"/>
      <c r="G102" s="368"/>
      <c r="H102" s="368"/>
    </row>
    <row r="103" spans="1:8" ht="12.75">
      <c r="A103" s="382" t="s">
        <v>1332</v>
      </c>
      <c r="B103" s="382"/>
      <c r="C103" s="382"/>
      <c r="D103" s="366">
        <v>5</v>
      </c>
      <c r="E103" s="369"/>
      <c r="F103" s="369"/>
      <c r="G103" s="369"/>
      <c r="H103" s="369"/>
    </row>
    <row r="104" spans="1:8" ht="12.75">
      <c r="A104" s="382" t="s">
        <v>1333</v>
      </c>
      <c r="B104" s="382"/>
      <c r="C104" s="382"/>
      <c r="D104" s="366">
        <v>5</v>
      </c>
      <c r="E104" s="369"/>
      <c r="F104" s="369"/>
      <c r="G104" s="369"/>
      <c r="H104" s="369"/>
    </row>
    <row r="105" spans="1:8" ht="12.75">
      <c r="A105" s="382" t="s">
        <v>465</v>
      </c>
      <c r="B105" s="382"/>
      <c r="C105" s="382"/>
      <c r="D105" s="367">
        <f>IF(D103=0,,D104/D103*100)</f>
        <v>100</v>
      </c>
      <c r="E105" s="371"/>
      <c r="F105" s="371"/>
      <c r="G105" s="371"/>
      <c r="H105" s="371"/>
    </row>
    <row r="106" spans="1:5" ht="12.75">
      <c r="A106" s="56"/>
      <c r="B106" s="56"/>
      <c r="C106" s="56"/>
      <c r="D106" s="56"/>
      <c r="E106" s="56"/>
    </row>
    <row r="107" spans="1:5" ht="12.75">
      <c r="A107" s="55" t="s">
        <v>1329</v>
      </c>
      <c r="B107" s="55" t="s">
        <v>1330</v>
      </c>
      <c r="C107" s="382" t="s">
        <v>1661</v>
      </c>
      <c r="D107" s="382"/>
      <c r="E107" s="382"/>
    </row>
    <row r="108" spans="1:8" ht="12.75">
      <c r="A108" s="382" t="s">
        <v>1337</v>
      </c>
      <c r="B108" s="382"/>
      <c r="C108" s="382"/>
      <c r="D108" s="366">
        <v>25</v>
      </c>
      <c r="E108" s="369"/>
      <c r="F108" s="369"/>
      <c r="G108" s="369"/>
      <c r="H108" s="369"/>
    </row>
    <row r="109" spans="1:8" ht="12.75">
      <c r="A109" s="382" t="s">
        <v>1333</v>
      </c>
      <c r="B109" s="382"/>
      <c r="C109" s="382"/>
      <c r="D109" s="366">
        <v>10</v>
      </c>
      <c r="E109" s="369"/>
      <c r="F109" s="369"/>
      <c r="G109" s="369"/>
      <c r="H109" s="369"/>
    </row>
    <row r="110" spans="1:8" ht="12.75">
      <c r="A110" s="382" t="s">
        <v>465</v>
      </c>
      <c r="B110" s="382"/>
      <c r="C110" s="382"/>
      <c r="D110" s="367">
        <f>IF(D108=0,,D109/D108*100)</f>
        <v>40</v>
      </c>
      <c r="E110" s="371"/>
      <c r="F110" s="371"/>
      <c r="G110" s="371"/>
      <c r="H110" s="371"/>
    </row>
    <row r="111" spans="1:8" ht="12.75">
      <c r="A111" s="382"/>
      <c r="B111" s="382"/>
      <c r="C111" s="382"/>
      <c r="D111" s="366"/>
      <c r="E111" s="369"/>
      <c r="F111" s="369"/>
      <c r="G111" s="369"/>
      <c r="H111" s="369"/>
    </row>
    <row r="112" spans="1:5" ht="12.75">
      <c r="A112" s="55" t="s">
        <v>1329</v>
      </c>
      <c r="B112" s="55" t="s">
        <v>1330</v>
      </c>
      <c r="C112" s="382" t="s">
        <v>674</v>
      </c>
      <c r="D112" s="382"/>
      <c r="E112" s="382"/>
    </row>
    <row r="113" spans="1:8" ht="12.75">
      <c r="A113" s="382" t="s">
        <v>1337</v>
      </c>
      <c r="B113" s="382"/>
      <c r="C113" s="382"/>
      <c r="D113" s="366">
        <v>0</v>
      </c>
      <c r="E113" s="369"/>
      <c r="F113" s="369"/>
      <c r="G113" s="369"/>
      <c r="H113" s="369"/>
    </row>
    <row r="114" spans="1:8" ht="12.75">
      <c r="A114" s="382" t="s">
        <v>1333</v>
      </c>
      <c r="B114" s="382"/>
      <c r="C114" s="382"/>
      <c r="D114" s="366">
        <v>0</v>
      </c>
      <c r="E114" s="369"/>
      <c r="F114" s="369"/>
      <c r="G114" s="369"/>
      <c r="H114" s="369"/>
    </row>
    <row r="115" spans="1:8" ht="12.75">
      <c r="A115" s="382" t="s">
        <v>465</v>
      </c>
      <c r="B115" s="382"/>
      <c r="C115" s="382"/>
      <c r="D115" s="367">
        <f>IF(D113=0,,D114/D113*100)</f>
        <v>0</v>
      </c>
      <c r="E115" s="371"/>
      <c r="F115" s="371"/>
      <c r="G115" s="371"/>
      <c r="H115" s="371"/>
    </row>
    <row r="116" spans="1:8" ht="12.75">
      <c r="A116" s="382"/>
      <c r="B116" s="382"/>
      <c r="C116" s="382"/>
      <c r="D116" s="366"/>
      <c r="E116" s="369"/>
      <c r="F116" s="369"/>
      <c r="G116" s="369"/>
      <c r="H116" s="369"/>
    </row>
    <row r="118" spans="1:8" ht="12.75">
      <c r="A118" s="327" t="s">
        <v>463</v>
      </c>
      <c r="B118" s="327"/>
      <c r="C118" s="327"/>
      <c r="D118" s="327"/>
      <c r="E118" s="327"/>
      <c r="F118" s="327"/>
      <c r="G118" s="327"/>
      <c r="H118" s="81"/>
    </row>
    <row r="119" spans="1:8" ht="12.75" customHeight="1">
      <c r="A119" s="329" t="s">
        <v>153</v>
      </c>
      <c r="B119" s="330"/>
      <c r="C119" s="330"/>
      <c r="D119" s="330"/>
      <c r="E119" s="330"/>
      <c r="F119" s="330"/>
      <c r="G119" s="330"/>
      <c r="H119" s="372"/>
    </row>
    <row r="120" spans="1:8" ht="12.75">
      <c r="A120" s="330"/>
      <c r="B120" s="330"/>
      <c r="C120" s="330"/>
      <c r="D120" s="330"/>
      <c r="E120" s="330"/>
      <c r="F120" s="330"/>
      <c r="G120" s="330"/>
      <c r="H120" s="372"/>
    </row>
    <row r="121" spans="1:8" ht="12.75">
      <c r="A121" s="330"/>
      <c r="B121" s="330"/>
      <c r="C121" s="330"/>
      <c r="D121" s="330"/>
      <c r="E121" s="330"/>
      <c r="F121" s="330"/>
      <c r="G121" s="330"/>
      <c r="H121" s="372"/>
    </row>
    <row r="123" spans="1:5" ht="12.75">
      <c r="A123" s="382" t="s">
        <v>477</v>
      </c>
      <c r="B123" s="382"/>
      <c r="C123" s="382" t="s">
        <v>1205</v>
      </c>
      <c r="D123" s="382"/>
      <c r="E123" s="382"/>
    </row>
    <row r="124" spans="1:5" ht="12.75">
      <c r="A124" s="55" t="s">
        <v>1327</v>
      </c>
      <c r="B124" s="55"/>
      <c r="C124" s="382" t="s">
        <v>675</v>
      </c>
      <c r="D124" s="382"/>
      <c r="E124" s="382"/>
    </row>
    <row r="125" spans="1:5" ht="12.75">
      <c r="A125" s="382" t="s">
        <v>1328</v>
      </c>
      <c r="B125" s="382"/>
      <c r="C125" s="382" t="s">
        <v>332</v>
      </c>
      <c r="D125" s="382"/>
      <c r="E125" s="382"/>
    </row>
    <row r="126" spans="1:5" ht="12.75">
      <c r="A126" s="55" t="s">
        <v>1329</v>
      </c>
      <c r="B126" s="55" t="s">
        <v>1330</v>
      </c>
      <c r="C126" s="382" t="s">
        <v>676</v>
      </c>
      <c r="D126" s="382"/>
      <c r="E126" s="382"/>
    </row>
    <row r="127" spans="1:8" ht="12.75">
      <c r="A127" s="383" t="s">
        <v>1331</v>
      </c>
      <c r="B127" s="383"/>
      <c r="C127" s="383"/>
      <c r="D127" s="368" t="s">
        <v>1296</v>
      </c>
      <c r="E127" s="368"/>
      <c r="F127" s="368"/>
      <c r="G127" s="368"/>
      <c r="H127" s="368"/>
    </row>
    <row r="128" spans="1:8" ht="12.75">
      <c r="A128" s="382" t="s">
        <v>1332</v>
      </c>
      <c r="B128" s="382"/>
      <c r="C128" s="382"/>
      <c r="D128" s="366">
        <v>85</v>
      </c>
      <c r="E128" s="369"/>
      <c r="F128" s="369"/>
      <c r="G128" s="369"/>
      <c r="H128" s="369"/>
    </row>
    <row r="129" spans="1:8" ht="12.75">
      <c r="A129" s="382" t="s">
        <v>1333</v>
      </c>
      <c r="B129" s="382"/>
      <c r="C129" s="382"/>
      <c r="D129" s="366">
        <v>97</v>
      </c>
      <c r="E129" s="369"/>
      <c r="F129" s="369"/>
      <c r="G129" s="369"/>
      <c r="H129" s="369"/>
    </row>
    <row r="130" spans="1:8" ht="12.75">
      <c r="A130" s="382" t="s">
        <v>465</v>
      </c>
      <c r="B130" s="382"/>
      <c r="C130" s="382"/>
      <c r="D130" s="367">
        <f>IF(D128=0,,D129/D128*100)</f>
        <v>114.11764705882352</v>
      </c>
      <c r="E130" s="371"/>
      <c r="F130" s="371"/>
      <c r="G130" s="371"/>
      <c r="H130" s="371"/>
    </row>
    <row r="131" spans="1:5" ht="12.75">
      <c r="A131" s="56"/>
      <c r="B131" s="56"/>
      <c r="C131" s="56"/>
      <c r="D131" s="56"/>
      <c r="E131" s="56"/>
    </row>
    <row r="132" spans="1:5" ht="12.75">
      <c r="A132" s="55" t="s">
        <v>1329</v>
      </c>
      <c r="B132" s="55" t="s">
        <v>1330</v>
      </c>
      <c r="C132" s="382" t="s">
        <v>677</v>
      </c>
      <c r="D132" s="382"/>
      <c r="E132" s="382"/>
    </row>
    <row r="133" spans="1:8" ht="12.75">
      <c r="A133" s="382" t="s">
        <v>1337</v>
      </c>
      <c r="B133" s="382"/>
      <c r="C133" s="382"/>
      <c r="D133" s="366">
        <v>200</v>
      </c>
      <c r="E133" s="369"/>
      <c r="F133" s="369"/>
      <c r="G133" s="369"/>
      <c r="H133" s="369"/>
    </row>
    <row r="134" spans="1:8" ht="12.75">
      <c r="A134" s="382" t="s">
        <v>1333</v>
      </c>
      <c r="B134" s="382"/>
      <c r="C134" s="382"/>
      <c r="D134" s="366">
        <v>190</v>
      </c>
      <c r="E134" s="369"/>
      <c r="F134" s="369"/>
      <c r="G134" s="369"/>
      <c r="H134" s="369"/>
    </row>
    <row r="135" spans="1:8" ht="12.75">
      <c r="A135" s="382" t="s">
        <v>465</v>
      </c>
      <c r="B135" s="382"/>
      <c r="C135" s="382"/>
      <c r="D135" s="367">
        <f>IF(D133=0,,D134/D133*100)</f>
        <v>95</v>
      </c>
      <c r="E135" s="371"/>
      <c r="F135" s="371"/>
      <c r="G135" s="371"/>
      <c r="H135" s="371"/>
    </row>
    <row r="136" spans="1:8" ht="12.75">
      <c r="A136" s="382"/>
      <c r="B136" s="382"/>
      <c r="C136" s="382"/>
      <c r="D136" s="366"/>
      <c r="E136" s="369"/>
      <c r="F136" s="369"/>
      <c r="G136" s="369"/>
      <c r="H136" s="369"/>
    </row>
    <row r="137" spans="1:5" ht="12.75">
      <c r="A137" s="55" t="s">
        <v>1329</v>
      </c>
      <c r="B137" s="55" t="s">
        <v>1330</v>
      </c>
      <c r="C137" s="382" t="s">
        <v>678</v>
      </c>
      <c r="D137" s="382"/>
      <c r="E137" s="382"/>
    </row>
    <row r="138" spans="1:8" ht="12.75">
      <c r="A138" s="382" t="s">
        <v>1337</v>
      </c>
      <c r="B138" s="382"/>
      <c r="C138" s="382"/>
      <c r="D138" s="366">
        <v>8</v>
      </c>
      <c r="E138" s="369"/>
      <c r="F138" s="369"/>
      <c r="G138" s="369"/>
      <c r="H138" s="369"/>
    </row>
    <row r="139" spans="1:8" ht="12.75">
      <c r="A139" s="382" t="s">
        <v>1333</v>
      </c>
      <c r="B139" s="382"/>
      <c r="C139" s="382"/>
      <c r="D139" s="366">
        <v>4</v>
      </c>
      <c r="E139" s="369"/>
      <c r="F139" s="369"/>
      <c r="G139" s="369"/>
      <c r="H139" s="369"/>
    </row>
    <row r="140" spans="1:8" ht="12.75">
      <c r="A140" s="382" t="s">
        <v>465</v>
      </c>
      <c r="B140" s="382"/>
      <c r="C140" s="382"/>
      <c r="D140" s="367">
        <f>IF(D138=0,,D139/D138*100)</f>
        <v>50</v>
      </c>
      <c r="E140" s="371"/>
      <c r="F140" s="371"/>
      <c r="G140" s="371"/>
      <c r="H140" s="371"/>
    </row>
    <row r="141" spans="1:8" ht="12.75">
      <c r="A141" s="382"/>
      <c r="B141" s="382"/>
      <c r="C141" s="382"/>
      <c r="D141" s="366"/>
      <c r="E141" s="369"/>
      <c r="F141" s="369"/>
      <c r="G141" s="369"/>
      <c r="H141" s="369"/>
    </row>
    <row r="143" spans="1:8" ht="12.75">
      <c r="A143" s="327" t="s">
        <v>463</v>
      </c>
      <c r="B143" s="327"/>
      <c r="C143" s="327"/>
      <c r="D143" s="327"/>
      <c r="E143" s="327"/>
      <c r="F143" s="327"/>
      <c r="G143" s="327"/>
      <c r="H143" s="81"/>
    </row>
    <row r="144" spans="1:8" ht="12.75" customHeight="1">
      <c r="A144" s="329" t="s">
        <v>154</v>
      </c>
      <c r="B144" s="330"/>
      <c r="C144" s="330"/>
      <c r="D144" s="330"/>
      <c r="E144" s="330"/>
      <c r="F144" s="330"/>
      <c r="G144" s="330"/>
      <c r="H144" s="372"/>
    </row>
    <row r="145" spans="1:8" ht="32.25" customHeight="1">
      <c r="A145" s="330"/>
      <c r="B145" s="330"/>
      <c r="C145" s="330"/>
      <c r="D145" s="330"/>
      <c r="E145" s="330"/>
      <c r="F145" s="330"/>
      <c r="G145" s="330"/>
      <c r="H145" s="372"/>
    </row>
    <row r="146" spans="1:8" ht="12.75">
      <c r="A146" s="330"/>
      <c r="B146" s="330"/>
      <c r="C146" s="330"/>
      <c r="D146" s="330"/>
      <c r="E146" s="330"/>
      <c r="F146" s="330"/>
      <c r="G146" s="330"/>
      <c r="H146" s="372"/>
    </row>
    <row r="147" spans="1:5" ht="12.75">
      <c r="A147" s="382" t="s">
        <v>477</v>
      </c>
      <c r="B147" s="382"/>
      <c r="C147" s="382" t="s">
        <v>671</v>
      </c>
      <c r="D147" s="382"/>
      <c r="E147" s="382"/>
    </row>
    <row r="148" spans="1:5" ht="12.75">
      <c r="A148" s="55" t="s">
        <v>1327</v>
      </c>
      <c r="B148" s="55"/>
      <c r="C148" s="382" t="s">
        <v>679</v>
      </c>
      <c r="D148" s="382"/>
      <c r="E148" s="382"/>
    </row>
    <row r="149" spans="1:5" ht="12.75">
      <c r="A149" s="382" t="s">
        <v>1328</v>
      </c>
      <c r="B149" s="382"/>
      <c r="C149" s="382" t="s">
        <v>332</v>
      </c>
      <c r="D149" s="382"/>
      <c r="E149" s="382"/>
    </row>
    <row r="150" spans="1:5" ht="12.75">
      <c r="A150" s="55" t="s">
        <v>1329</v>
      </c>
      <c r="B150" s="57" t="s">
        <v>1330</v>
      </c>
      <c r="C150" s="382" t="s">
        <v>680</v>
      </c>
      <c r="D150" s="382"/>
      <c r="E150" s="382"/>
    </row>
    <row r="151" spans="1:8" ht="12.75">
      <c r="A151" s="383" t="s">
        <v>1331</v>
      </c>
      <c r="B151" s="383"/>
      <c r="C151" s="383"/>
      <c r="D151" s="368" t="s">
        <v>1296</v>
      </c>
      <c r="E151" s="368"/>
      <c r="F151" s="368"/>
      <c r="G151" s="368"/>
      <c r="H151" s="368"/>
    </row>
    <row r="152" spans="1:8" ht="12.75">
      <c r="A152" s="382" t="s">
        <v>1332</v>
      </c>
      <c r="B152" s="382"/>
      <c r="C152" s="382"/>
      <c r="D152" s="366">
        <v>1450</v>
      </c>
      <c r="E152" s="369"/>
      <c r="F152" s="369"/>
      <c r="G152" s="369"/>
      <c r="H152" s="369"/>
    </row>
    <row r="153" spans="1:8" ht="12.75">
      <c r="A153" s="382" t="s">
        <v>1333</v>
      </c>
      <c r="B153" s="382"/>
      <c r="C153" s="382"/>
      <c r="D153" s="366">
        <v>1550</v>
      </c>
      <c r="E153" s="369"/>
      <c r="F153" s="369"/>
      <c r="G153" s="369"/>
      <c r="H153" s="369"/>
    </row>
    <row r="154" spans="1:8" ht="12.75">
      <c r="A154" s="382" t="s">
        <v>465</v>
      </c>
      <c r="B154" s="382"/>
      <c r="C154" s="382"/>
      <c r="D154" s="367">
        <f>IF(D152=0,,D153/D152*100)</f>
        <v>106.89655172413792</v>
      </c>
      <c r="E154" s="371"/>
      <c r="F154" s="371"/>
      <c r="G154" s="371"/>
      <c r="H154" s="371"/>
    </row>
    <row r="155" spans="1:5" ht="12.75">
      <c r="A155" s="56"/>
      <c r="B155" s="56"/>
      <c r="C155" s="56"/>
      <c r="D155" s="56"/>
      <c r="E155" s="56"/>
    </row>
    <row r="156" spans="1:5" ht="12.75">
      <c r="A156" s="55" t="s">
        <v>1329</v>
      </c>
      <c r="B156" s="57" t="s">
        <v>1330</v>
      </c>
      <c r="C156" s="382" t="s">
        <v>678</v>
      </c>
      <c r="D156" s="382"/>
      <c r="E156" s="382"/>
    </row>
    <row r="157" spans="1:8" ht="12.75">
      <c r="A157" s="382" t="s">
        <v>1337</v>
      </c>
      <c r="B157" s="382"/>
      <c r="C157" s="382"/>
      <c r="D157" s="366">
        <v>30</v>
      </c>
      <c r="E157" s="369"/>
      <c r="F157" s="369"/>
      <c r="G157" s="369"/>
      <c r="H157" s="369"/>
    </row>
    <row r="158" spans="1:8" ht="12.75">
      <c r="A158" s="382" t="s">
        <v>1333</v>
      </c>
      <c r="B158" s="382"/>
      <c r="C158" s="382"/>
      <c r="D158" s="366">
        <v>15</v>
      </c>
      <c r="E158" s="369"/>
      <c r="F158" s="369"/>
      <c r="G158" s="369"/>
      <c r="H158" s="369"/>
    </row>
    <row r="159" spans="1:8" ht="12.75">
      <c r="A159" s="382" t="s">
        <v>465</v>
      </c>
      <c r="B159" s="382"/>
      <c r="C159" s="382"/>
      <c r="D159" s="367">
        <f>IF(D157=0,,D158/D157*100)</f>
        <v>50</v>
      </c>
      <c r="E159" s="371"/>
      <c r="F159" s="371"/>
      <c r="G159" s="371"/>
      <c r="H159" s="371"/>
    </row>
    <row r="160" spans="1:8" ht="12.75">
      <c r="A160" s="382"/>
      <c r="B160" s="382"/>
      <c r="C160" s="382"/>
      <c r="D160" s="366"/>
      <c r="E160" s="369"/>
      <c r="F160" s="369"/>
      <c r="G160" s="369"/>
      <c r="H160" s="369"/>
    </row>
    <row r="162" spans="1:8" ht="12.75">
      <c r="A162" s="327" t="s">
        <v>463</v>
      </c>
      <c r="B162" s="327"/>
      <c r="C162" s="327"/>
      <c r="D162" s="327"/>
      <c r="E162" s="327"/>
      <c r="F162" s="327"/>
      <c r="G162" s="327"/>
      <c r="H162" s="81"/>
    </row>
    <row r="163" spans="1:8" ht="12.75">
      <c r="A163" s="329" t="s">
        <v>155</v>
      </c>
      <c r="B163" s="330"/>
      <c r="C163" s="330"/>
      <c r="D163" s="330"/>
      <c r="E163" s="330"/>
      <c r="F163" s="330"/>
      <c r="G163" s="330"/>
      <c r="H163" s="372"/>
    </row>
    <row r="164" spans="1:8" ht="12.75">
      <c r="A164" s="330"/>
      <c r="B164" s="330"/>
      <c r="C164" s="330"/>
      <c r="D164" s="330"/>
      <c r="E164" s="330"/>
      <c r="F164" s="330"/>
      <c r="G164" s="330"/>
      <c r="H164" s="372"/>
    </row>
    <row r="165" spans="1:8" ht="12.75">
      <c r="A165" s="330"/>
      <c r="B165" s="330"/>
      <c r="C165" s="330"/>
      <c r="D165" s="330"/>
      <c r="E165" s="330"/>
      <c r="F165" s="330"/>
      <c r="G165" s="330"/>
      <c r="H165" s="372"/>
    </row>
  </sheetData>
  <mergeCells count="113">
    <mergeCell ref="A143:G143"/>
    <mergeCell ref="A144:H146"/>
    <mergeCell ref="A140:C140"/>
    <mergeCell ref="D140:H140"/>
    <mergeCell ref="A141:C141"/>
    <mergeCell ref="D141:H141"/>
    <mergeCell ref="C137:E137"/>
    <mergeCell ref="A138:C138"/>
    <mergeCell ref="D138:H138"/>
    <mergeCell ref="A139:C139"/>
    <mergeCell ref="D139:H139"/>
    <mergeCell ref="A135:C135"/>
    <mergeCell ref="D135:H135"/>
    <mergeCell ref="A136:C136"/>
    <mergeCell ref="D136:H136"/>
    <mergeCell ref="C132:E132"/>
    <mergeCell ref="A133:C133"/>
    <mergeCell ref="D133:H133"/>
    <mergeCell ref="A134:C134"/>
    <mergeCell ref="D134:H134"/>
    <mergeCell ref="A129:C129"/>
    <mergeCell ref="D129:H129"/>
    <mergeCell ref="A130:C130"/>
    <mergeCell ref="D130:H130"/>
    <mergeCell ref="C126:E126"/>
    <mergeCell ref="A127:C127"/>
    <mergeCell ref="D127:H127"/>
    <mergeCell ref="A128:C128"/>
    <mergeCell ref="D128:H128"/>
    <mergeCell ref="B79:B81"/>
    <mergeCell ref="A70:H71"/>
    <mergeCell ref="A74:D74"/>
    <mergeCell ref="E74:H74"/>
    <mergeCell ref="B76:B78"/>
    <mergeCell ref="C76:C78"/>
    <mergeCell ref="D76:D78"/>
    <mergeCell ref="C79:C81"/>
    <mergeCell ref="D79:D81"/>
    <mergeCell ref="D160:H160"/>
    <mergeCell ref="A162:G162"/>
    <mergeCell ref="A163:H165"/>
    <mergeCell ref="A159:C159"/>
    <mergeCell ref="A160:C160"/>
    <mergeCell ref="D159:H159"/>
    <mergeCell ref="D157:H157"/>
    <mergeCell ref="D158:H158"/>
    <mergeCell ref="C156:E156"/>
    <mergeCell ref="D152:H152"/>
    <mergeCell ref="A157:C157"/>
    <mergeCell ref="A158:C158"/>
    <mergeCell ref="A153:C153"/>
    <mergeCell ref="A154:C154"/>
    <mergeCell ref="D153:H153"/>
    <mergeCell ref="D154:H154"/>
    <mergeCell ref="A147:B147"/>
    <mergeCell ref="C147:E147"/>
    <mergeCell ref="C148:E148"/>
    <mergeCell ref="A149:B149"/>
    <mergeCell ref="C149:E149"/>
    <mergeCell ref="C150:E150"/>
    <mergeCell ref="A151:C151"/>
    <mergeCell ref="D151:H151"/>
    <mergeCell ref="A152:C152"/>
    <mergeCell ref="C123:E123"/>
    <mergeCell ref="C124:E124"/>
    <mergeCell ref="A125:B125"/>
    <mergeCell ref="A123:B123"/>
    <mergeCell ref="C125:E125"/>
    <mergeCell ref="A118:G118"/>
    <mergeCell ref="A119:H121"/>
    <mergeCell ref="A103:C103"/>
    <mergeCell ref="D113:H113"/>
    <mergeCell ref="D114:H114"/>
    <mergeCell ref="D115:H115"/>
    <mergeCell ref="C107:E107"/>
    <mergeCell ref="A108:C108"/>
    <mergeCell ref="A109:C109"/>
    <mergeCell ref="D108:H108"/>
    <mergeCell ref="D109:H109"/>
    <mergeCell ref="A114:C114"/>
    <mergeCell ref="A115:C115"/>
    <mergeCell ref="A116:C116"/>
    <mergeCell ref="A110:C110"/>
    <mergeCell ref="A111:C111"/>
    <mergeCell ref="C112:E112"/>
    <mergeCell ref="D110:H110"/>
    <mergeCell ref="D111:H111"/>
    <mergeCell ref="A113:C113"/>
    <mergeCell ref="D116:H116"/>
    <mergeCell ref="A104:C104"/>
    <mergeCell ref="A105:C105"/>
    <mergeCell ref="A100:B100"/>
    <mergeCell ref="C100:E100"/>
    <mergeCell ref="C101:E101"/>
    <mergeCell ref="A102:C102"/>
    <mergeCell ref="D102:H102"/>
    <mergeCell ref="D103:H103"/>
    <mergeCell ref="D104:H104"/>
    <mergeCell ref="D105:H105"/>
    <mergeCell ref="A94:H96"/>
    <mergeCell ref="A98:B98"/>
    <mergeCell ref="C98:E98"/>
    <mergeCell ref="C99:E99"/>
    <mergeCell ref="A93:G93"/>
    <mergeCell ref="B82:B84"/>
    <mergeCell ref="C82:C84"/>
    <mergeCell ref="D82:D84"/>
    <mergeCell ref="A69:H69"/>
    <mergeCell ref="A48:H48"/>
    <mergeCell ref="A49:H50"/>
    <mergeCell ref="A5:C8"/>
    <mergeCell ref="A36:H36"/>
    <mergeCell ref="A37:H38"/>
  </mergeCells>
  <printOptions/>
  <pageMargins left="0.75" right="0.75" top="1" bottom="1" header="0.4921259845" footer="0.4921259845"/>
  <pageSetup horizontalDpi="600" verticalDpi="600" orientation="portrait" paperSize="9" r:id="rId1"/>
  <headerFooter alignWithMargins="0">
    <oddHeader>&amp;C&amp;F</oddHeader>
    <oddFooter>&amp;CStránka &amp;P z &amp;N</oddFooter>
  </headerFooter>
</worksheet>
</file>

<file path=xl/worksheets/sheet14.xml><?xml version="1.0" encoding="utf-8"?>
<worksheet xmlns="http://schemas.openxmlformats.org/spreadsheetml/2006/main" xmlns:r="http://schemas.openxmlformats.org/officeDocument/2006/relationships">
  <dimension ref="A2:L252"/>
  <sheetViews>
    <sheetView workbookViewId="0" topLeftCell="A121">
      <selection activeCell="C164" sqref="C164:E164"/>
    </sheetView>
  </sheetViews>
  <sheetFormatPr defaultColWidth="9.140625" defaultRowHeight="12.75"/>
  <cols>
    <col min="1" max="2" width="8.7109375" style="0" customWidth="1"/>
    <col min="4" max="4" width="18.28125" style="0" customWidth="1"/>
  </cols>
  <sheetData>
    <row r="2" ht="12.75">
      <c r="A2" s="153" t="s">
        <v>682</v>
      </c>
    </row>
    <row r="4" spans="1:7" ht="24" customHeight="1">
      <c r="A4" s="82"/>
      <c r="B4" s="83"/>
      <c r="C4" s="84"/>
      <c r="D4" s="85"/>
      <c r="E4" s="86" t="s">
        <v>464</v>
      </c>
      <c r="F4" s="86" t="s">
        <v>1295</v>
      </c>
      <c r="G4" s="86" t="s">
        <v>1320</v>
      </c>
    </row>
    <row r="5" spans="1:7" ht="24" customHeight="1">
      <c r="A5" s="340" t="s">
        <v>683</v>
      </c>
      <c r="B5" s="341"/>
      <c r="C5" s="342"/>
      <c r="D5" s="48" t="s">
        <v>466</v>
      </c>
      <c r="E5" s="217">
        <f>SUM(E6:E8)</f>
        <v>298367</v>
      </c>
      <c r="F5" s="217">
        <f>SUM(F6:F8)</f>
        <v>135172.89</v>
      </c>
      <c r="G5" s="158">
        <f>SUM(H149)</f>
        <v>45.304236058277226</v>
      </c>
    </row>
    <row r="6" spans="1:7" ht="24" customHeight="1">
      <c r="A6" s="343"/>
      <c r="B6" s="344"/>
      <c r="C6" s="345"/>
      <c r="D6" s="69" t="s">
        <v>1318</v>
      </c>
      <c r="E6" s="87">
        <f>SUM(E147)</f>
        <v>160420</v>
      </c>
      <c r="F6" s="87">
        <f>SUM(E148)</f>
        <v>100749.97</v>
      </c>
      <c r="G6" s="88">
        <f>SUM(E149)</f>
        <v>62.803871088392974</v>
      </c>
    </row>
    <row r="7" spans="1:7" ht="24" customHeight="1">
      <c r="A7" s="343"/>
      <c r="B7" s="344"/>
      <c r="C7" s="345"/>
      <c r="D7" s="69" t="s">
        <v>1319</v>
      </c>
      <c r="E7" s="87">
        <f>SUM(F147)</f>
        <v>137947</v>
      </c>
      <c r="F7" s="87">
        <f>SUM(F148)</f>
        <v>34422.92</v>
      </c>
      <c r="G7" s="88">
        <f>SUM(F149)</f>
        <v>24.953728605913863</v>
      </c>
    </row>
    <row r="8" spans="1:7" ht="24" customHeight="1">
      <c r="A8" s="346"/>
      <c r="B8" s="347"/>
      <c r="C8" s="348"/>
      <c r="D8" s="69" t="s">
        <v>469</v>
      </c>
      <c r="E8" s="87">
        <f>SUM(G147)</f>
        <v>0</v>
      </c>
      <c r="F8" s="87">
        <f>SUM(G148)</f>
        <v>0</v>
      </c>
      <c r="G8" s="88">
        <f>SUM(G149)</f>
        <v>0</v>
      </c>
    </row>
    <row r="11" spans="1:8" ht="20.25" customHeight="1">
      <c r="A11" s="136" t="s">
        <v>684</v>
      </c>
      <c r="B11" s="137"/>
      <c r="C11" s="138"/>
      <c r="D11" s="139"/>
      <c r="E11" s="140">
        <f>SUM(E26,E59,E84,E108,E123)</f>
        <v>298367</v>
      </c>
      <c r="F11" s="140">
        <f>SUM(F26,F59,F84,F108,F123)</f>
        <v>135172.89</v>
      </c>
      <c r="G11" s="140">
        <f>SUM(G26,G59,G84,G108,G123)</f>
        <v>365273</v>
      </c>
      <c r="H11" s="140">
        <f>IF(E11=0,,F11/E11*100)</f>
        <v>45.304236058277226</v>
      </c>
    </row>
    <row r="12" spans="1:8" ht="20.25" customHeight="1">
      <c r="A12" s="18"/>
      <c r="B12" s="62" t="s">
        <v>685</v>
      </c>
      <c r="C12" s="27" t="s">
        <v>477</v>
      </c>
      <c r="D12" s="19" t="s">
        <v>686</v>
      </c>
      <c r="E12" s="40" t="s">
        <v>464</v>
      </c>
      <c r="F12" s="40" t="s">
        <v>1295</v>
      </c>
      <c r="G12" s="40" t="s">
        <v>1299</v>
      </c>
      <c r="H12" s="18" t="s">
        <v>465</v>
      </c>
    </row>
    <row r="13" spans="1:8" ht="20.25" customHeight="1">
      <c r="A13" s="76" t="s">
        <v>470</v>
      </c>
      <c r="B13" s="77" t="s">
        <v>471</v>
      </c>
      <c r="C13" s="78" t="s">
        <v>472</v>
      </c>
      <c r="D13" s="79" t="s">
        <v>462</v>
      </c>
      <c r="E13" s="80"/>
      <c r="F13" s="80"/>
      <c r="G13" s="80"/>
      <c r="H13" s="80"/>
    </row>
    <row r="14" spans="1:8" ht="20.25" customHeight="1">
      <c r="A14" s="47" t="s">
        <v>473</v>
      </c>
      <c r="B14" s="47" t="s">
        <v>474</v>
      </c>
      <c r="C14" s="25" t="s">
        <v>475</v>
      </c>
      <c r="D14" s="146" t="s">
        <v>476</v>
      </c>
      <c r="E14" s="63">
        <f>SUM(E15:E17)</f>
        <v>160000</v>
      </c>
      <c r="F14" s="63">
        <f>SUM(F15:F17)</f>
        <v>100749.97</v>
      </c>
      <c r="G14" s="63">
        <f>SUM(G15:G17)</f>
        <v>210430</v>
      </c>
      <c r="H14" s="63">
        <f aca="true" t="shared" si="0" ref="H14:H26">IF(E14=0,,F14/E14*100)</f>
        <v>62.96873125</v>
      </c>
    </row>
    <row r="15" spans="1:8" ht="20.25" customHeight="1">
      <c r="A15" s="64" t="s">
        <v>1169</v>
      </c>
      <c r="B15" s="64" t="s">
        <v>687</v>
      </c>
      <c r="C15" s="65" t="s">
        <v>1540</v>
      </c>
      <c r="D15" s="70" t="s">
        <v>112</v>
      </c>
      <c r="E15" s="34">
        <v>0</v>
      </c>
      <c r="F15" s="34">
        <v>0</v>
      </c>
      <c r="G15" s="34">
        <v>8830</v>
      </c>
      <c r="H15" s="34">
        <f t="shared" si="0"/>
        <v>0</v>
      </c>
    </row>
    <row r="16" spans="1:8" ht="20.25" customHeight="1">
      <c r="A16" s="64" t="s">
        <v>205</v>
      </c>
      <c r="B16" s="64" t="s">
        <v>688</v>
      </c>
      <c r="C16" s="65" t="s">
        <v>1540</v>
      </c>
      <c r="D16" s="70" t="s">
        <v>564</v>
      </c>
      <c r="E16" s="34">
        <v>160000</v>
      </c>
      <c r="F16" s="34">
        <v>100749.97</v>
      </c>
      <c r="G16" s="34">
        <v>201600</v>
      </c>
      <c r="H16" s="34">
        <f t="shared" si="0"/>
        <v>62.96873125</v>
      </c>
    </row>
    <row r="17" spans="1:8" ht="20.25" customHeight="1">
      <c r="A17" s="64">
        <v>721</v>
      </c>
      <c r="B17" s="64" t="s">
        <v>111</v>
      </c>
      <c r="C17" s="65" t="s">
        <v>1540</v>
      </c>
      <c r="D17" s="70" t="s">
        <v>565</v>
      </c>
      <c r="E17" s="142">
        <v>0</v>
      </c>
      <c r="F17" s="142">
        <v>0</v>
      </c>
      <c r="G17" s="142">
        <v>0</v>
      </c>
      <c r="H17" s="34">
        <f t="shared" si="0"/>
        <v>0</v>
      </c>
    </row>
    <row r="18" spans="1:8" ht="20.25" customHeight="1">
      <c r="A18" s="47" t="s">
        <v>1704</v>
      </c>
      <c r="B18" s="47" t="s">
        <v>1705</v>
      </c>
      <c r="C18" s="25" t="s">
        <v>475</v>
      </c>
      <c r="D18" s="17" t="s">
        <v>1304</v>
      </c>
      <c r="E18" s="26">
        <f>SUM(E19:E19)</f>
        <v>0</v>
      </c>
      <c r="F18" s="26">
        <f>SUM(F19:F19)</f>
        <v>0</v>
      </c>
      <c r="G18" s="26">
        <f>SUM(G19:G19)</f>
        <v>0</v>
      </c>
      <c r="H18" s="26">
        <f t="shared" si="0"/>
        <v>0</v>
      </c>
    </row>
    <row r="19" spans="1:8" ht="20.25" customHeight="1">
      <c r="A19" s="65"/>
      <c r="B19" s="73" t="s">
        <v>689</v>
      </c>
      <c r="C19" s="32" t="s">
        <v>1540</v>
      </c>
      <c r="D19" s="154"/>
      <c r="E19" s="34"/>
      <c r="F19" s="34"/>
      <c r="G19" s="34"/>
      <c r="H19" s="67">
        <f t="shared" si="0"/>
        <v>0</v>
      </c>
    </row>
    <row r="20" spans="1:8" ht="20.25" customHeight="1">
      <c r="A20" s="47" t="s">
        <v>1712</v>
      </c>
      <c r="B20" s="47" t="s">
        <v>1713</v>
      </c>
      <c r="C20" s="25" t="s">
        <v>475</v>
      </c>
      <c r="D20" s="17" t="s">
        <v>1714</v>
      </c>
      <c r="E20" s="26">
        <f>SUM(E21:E21)</f>
        <v>0</v>
      </c>
      <c r="F20" s="26">
        <f>SUM(F21:F21)</f>
        <v>0</v>
      </c>
      <c r="G20" s="26">
        <f>SUM(G21:G21)</f>
        <v>0</v>
      </c>
      <c r="H20" s="26">
        <f t="shared" si="0"/>
        <v>0</v>
      </c>
    </row>
    <row r="21" spans="1:8" ht="20.25" customHeight="1">
      <c r="A21" s="32"/>
      <c r="B21" s="73" t="s">
        <v>690</v>
      </c>
      <c r="C21" s="32" t="s">
        <v>1540</v>
      </c>
      <c r="D21" s="35"/>
      <c r="E21" s="34"/>
      <c r="F21" s="34"/>
      <c r="G21" s="34"/>
      <c r="H21" s="67">
        <f t="shared" si="0"/>
        <v>0</v>
      </c>
    </row>
    <row r="22" spans="1:8" ht="20.25" customHeight="1">
      <c r="A22" s="47" t="s">
        <v>1499</v>
      </c>
      <c r="B22" s="47" t="s">
        <v>1351</v>
      </c>
      <c r="C22" s="25" t="s">
        <v>475</v>
      </c>
      <c r="D22" s="17" t="s">
        <v>1352</v>
      </c>
      <c r="E22" s="26">
        <f>SUM(E23:E23)</f>
        <v>0</v>
      </c>
      <c r="F22" s="26">
        <f>SUM(F23:F23)</f>
        <v>0</v>
      </c>
      <c r="G22" s="26">
        <f>SUM(G23:G23)</f>
        <v>0</v>
      </c>
      <c r="H22" s="26">
        <f t="shared" si="0"/>
        <v>0</v>
      </c>
    </row>
    <row r="23" spans="1:8" ht="20.25" customHeight="1">
      <c r="A23" s="32"/>
      <c r="B23" s="73" t="s">
        <v>691</v>
      </c>
      <c r="C23" s="32" t="s">
        <v>1540</v>
      </c>
      <c r="D23" s="33"/>
      <c r="E23" s="34"/>
      <c r="F23" s="34"/>
      <c r="G23" s="34"/>
      <c r="H23" s="67">
        <f t="shared" si="0"/>
        <v>0</v>
      </c>
    </row>
    <row r="24" spans="1:8" ht="20.25" customHeight="1">
      <c r="A24" s="47" t="s">
        <v>1716</v>
      </c>
      <c r="B24" s="47" t="s">
        <v>1717</v>
      </c>
      <c r="C24" s="25" t="s">
        <v>475</v>
      </c>
      <c r="D24" s="17" t="s">
        <v>1718</v>
      </c>
      <c r="E24" s="26">
        <f>SUM(E25:E25)</f>
        <v>0</v>
      </c>
      <c r="F24" s="26">
        <f>SUM(F25:F25)</f>
        <v>0</v>
      </c>
      <c r="G24" s="26">
        <f>SUM(G25:G25)</f>
        <v>0</v>
      </c>
      <c r="H24" s="26">
        <f t="shared" si="0"/>
        <v>0</v>
      </c>
    </row>
    <row r="25" spans="1:8" ht="20.25" customHeight="1">
      <c r="A25" s="32"/>
      <c r="B25" s="73" t="s">
        <v>692</v>
      </c>
      <c r="C25" s="32" t="s">
        <v>1540</v>
      </c>
      <c r="D25" s="35"/>
      <c r="E25" s="34"/>
      <c r="F25" s="34"/>
      <c r="G25" s="34"/>
      <c r="H25" s="67">
        <f t="shared" si="0"/>
        <v>0</v>
      </c>
    </row>
    <row r="26" spans="1:8" ht="20.25" customHeight="1">
      <c r="A26" s="24"/>
      <c r="B26" s="72"/>
      <c r="C26" s="23" t="s">
        <v>1540</v>
      </c>
      <c r="D26" s="24" t="s">
        <v>466</v>
      </c>
      <c r="E26" s="31">
        <f>SUM(E24,E22,E20,E18,E14)</f>
        <v>160000</v>
      </c>
      <c r="F26" s="31">
        <f>SUM(F24,F22,F20,F18,F14)</f>
        <v>100749.97</v>
      </c>
      <c r="G26" s="31">
        <f>SUM(G24,G22,G20,G18,G14)</f>
        <v>210430</v>
      </c>
      <c r="H26" s="31">
        <f t="shared" si="0"/>
        <v>62.96873125</v>
      </c>
    </row>
    <row r="27" spans="1:8" ht="12.75">
      <c r="A27" s="148"/>
      <c r="B27" s="149"/>
      <c r="C27" s="150"/>
      <c r="D27" s="151"/>
      <c r="E27" s="148"/>
      <c r="F27" s="148"/>
      <c r="G27" s="148"/>
      <c r="H27" s="148"/>
    </row>
    <row r="28" spans="1:8" ht="12.75">
      <c r="A28" s="327" t="s">
        <v>713</v>
      </c>
      <c r="B28" s="327"/>
      <c r="C28" s="327"/>
      <c r="D28" s="327"/>
      <c r="E28" s="327"/>
      <c r="F28" s="327"/>
      <c r="G28" s="327"/>
      <c r="H28" s="328"/>
    </row>
    <row r="29" spans="1:8" ht="12.75">
      <c r="A29" s="329" t="s">
        <v>19</v>
      </c>
      <c r="B29" s="330"/>
      <c r="C29" s="330"/>
      <c r="D29" s="330"/>
      <c r="E29" s="330"/>
      <c r="F29" s="330"/>
      <c r="G29" s="330"/>
      <c r="H29" s="330"/>
    </row>
    <row r="30" spans="1:8" ht="20.25" customHeight="1">
      <c r="A30" s="330"/>
      <c r="B30" s="330"/>
      <c r="C30" s="330"/>
      <c r="D30" s="330"/>
      <c r="E30" s="330"/>
      <c r="F30" s="330"/>
      <c r="G30" s="330"/>
      <c r="H30" s="330"/>
    </row>
    <row r="31" spans="1:8" ht="12.75">
      <c r="A31" s="148"/>
      <c r="B31" s="149"/>
      <c r="C31" s="150"/>
      <c r="D31" s="151"/>
      <c r="E31" s="148"/>
      <c r="F31" s="148"/>
      <c r="G31" s="148"/>
      <c r="H31" s="148"/>
    </row>
    <row r="32" spans="1:8" ht="20.25" customHeight="1">
      <c r="A32" s="18"/>
      <c r="B32" s="62" t="s">
        <v>693</v>
      </c>
      <c r="C32" s="27" t="s">
        <v>477</v>
      </c>
      <c r="D32" s="19" t="s">
        <v>694</v>
      </c>
      <c r="E32" s="40" t="s">
        <v>464</v>
      </c>
      <c r="F32" s="40" t="s">
        <v>1295</v>
      </c>
      <c r="G32" s="40" t="s">
        <v>1299</v>
      </c>
      <c r="H32" s="18" t="s">
        <v>465</v>
      </c>
    </row>
    <row r="33" spans="1:8" ht="20.25" customHeight="1">
      <c r="A33" s="76" t="s">
        <v>470</v>
      </c>
      <c r="B33" s="77" t="s">
        <v>471</v>
      </c>
      <c r="C33" s="78" t="s">
        <v>472</v>
      </c>
      <c r="D33" s="79" t="s">
        <v>462</v>
      </c>
      <c r="E33" s="80"/>
      <c r="F33" s="80"/>
      <c r="G33" s="80"/>
      <c r="H33" s="80"/>
    </row>
    <row r="34" spans="1:8" ht="20.25" customHeight="1">
      <c r="A34" s="47" t="s">
        <v>473</v>
      </c>
      <c r="B34" s="47" t="s">
        <v>474</v>
      </c>
      <c r="C34" s="25" t="s">
        <v>475</v>
      </c>
      <c r="D34" s="38" t="s">
        <v>476</v>
      </c>
      <c r="E34" s="63">
        <f>SUM(E35:E48)</f>
        <v>132947</v>
      </c>
      <c r="F34" s="63">
        <f>SUM(F35:F48)</f>
        <v>34422.92</v>
      </c>
      <c r="G34" s="63">
        <f>SUM(G35:G48)</f>
        <v>149423</v>
      </c>
      <c r="H34" s="63">
        <f aca="true" t="shared" si="1" ref="H34:H59">IF(E34=0,,F34/E34*100)</f>
        <v>25.892212686258432</v>
      </c>
    </row>
    <row r="35" spans="1:8" ht="20.25" customHeight="1">
      <c r="A35" s="32">
        <v>716</v>
      </c>
      <c r="B35" s="73" t="s">
        <v>695</v>
      </c>
      <c r="C35" s="32" t="s">
        <v>1540</v>
      </c>
      <c r="D35" s="33" t="s">
        <v>529</v>
      </c>
      <c r="E35" s="67">
        <v>0</v>
      </c>
      <c r="F35" s="67">
        <v>0</v>
      </c>
      <c r="G35" s="67">
        <v>0</v>
      </c>
      <c r="H35" s="67">
        <f t="shared" si="1"/>
        <v>0</v>
      </c>
    </row>
    <row r="36" spans="1:8" ht="20.25" customHeight="1">
      <c r="A36" s="32">
        <v>717001</v>
      </c>
      <c r="B36" s="73" t="s">
        <v>696</v>
      </c>
      <c r="C36" s="32" t="s">
        <v>1540</v>
      </c>
      <c r="D36" s="70" t="s">
        <v>1765</v>
      </c>
      <c r="E36" s="134">
        <v>0</v>
      </c>
      <c r="F36" s="134">
        <v>0</v>
      </c>
      <c r="G36" s="134">
        <v>0</v>
      </c>
      <c r="H36" s="67">
        <f aca="true" t="shared" si="2" ref="H36:H48">IF(E36=0,,F36/E36*100)</f>
        <v>0</v>
      </c>
    </row>
    <row r="37" spans="1:8" ht="20.25" customHeight="1">
      <c r="A37" s="32">
        <v>717001</v>
      </c>
      <c r="B37" s="73" t="s">
        <v>566</v>
      </c>
      <c r="C37" s="32" t="s">
        <v>1540</v>
      </c>
      <c r="D37" s="70" t="s">
        <v>1766</v>
      </c>
      <c r="E37" s="67">
        <v>0</v>
      </c>
      <c r="F37" s="67">
        <v>0</v>
      </c>
      <c r="G37" s="67">
        <v>0</v>
      </c>
      <c r="H37" s="67">
        <f t="shared" si="2"/>
        <v>0</v>
      </c>
    </row>
    <row r="38" spans="1:8" ht="20.25" customHeight="1">
      <c r="A38" s="32">
        <v>717001</v>
      </c>
      <c r="B38" s="73" t="s">
        <v>567</v>
      </c>
      <c r="C38" s="32" t="s">
        <v>1540</v>
      </c>
      <c r="D38" s="70" t="s">
        <v>200</v>
      </c>
      <c r="E38" s="134">
        <v>0</v>
      </c>
      <c r="F38" s="134">
        <v>0</v>
      </c>
      <c r="G38" s="134">
        <v>0</v>
      </c>
      <c r="H38" s="67">
        <f t="shared" si="2"/>
        <v>0</v>
      </c>
    </row>
    <row r="39" spans="1:8" ht="20.25" customHeight="1">
      <c r="A39" s="32">
        <v>717002</v>
      </c>
      <c r="B39" s="73" t="s">
        <v>568</v>
      </c>
      <c r="C39" s="32" t="s">
        <v>1540</v>
      </c>
      <c r="D39" s="70" t="s">
        <v>201</v>
      </c>
      <c r="E39" s="67">
        <v>0</v>
      </c>
      <c r="F39" s="67">
        <v>0</v>
      </c>
      <c r="G39" s="67">
        <v>0</v>
      </c>
      <c r="H39" s="222">
        <f t="shared" si="2"/>
        <v>0</v>
      </c>
    </row>
    <row r="40" spans="1:8" ht="20.25" customHeight="1">
      <c r="A40" s="32">
        <v>717001</v>
      </c>
      <c r="B40" s="73" t="s">
        <v>569</v>
      </c>
      <c r="C40" s="32" t="s">
        <v>1540</v>
      </c>
      <c r="D40" s="70" t="s">
        <v>202</v>
      </c>
      <c r="E40" s="134">
        <v>0</v>
      </c>
      <c r="F40" s="134">
        <v>0</v>
      </c>
      <c r="G40" s="134">
        <v>0</v>
      </c>
      <c r="H40" s="67">
        <f t="shared" si="2"/>
        <v>0</v>
      </c>
    </row>
    <row r="41" spans="1:8" ht="20.25" customHeight="1">
      <c r="A41" s="32">
        <v>717</v>
      </c>
      <c r="B41" s="73" t="s">
        <v>570</v>
      </c>
      <c r="C41" s="32" t="s">
        <v>1540</v>
      </c>
      <c r="D41" s="70" t="s">
        <v>1140</v>
      </c>
      <c r="E41" s="67">
        <v>0</v>
      </c>
      <c r="F41" s="67">
        <v>0</v>
      </c>
      <c r="G41" s="67">
        <v>0</v>
      </c>
      <c r="H41" s="34">
        <f t="shared" si="2"/>
        <v>0</v>
      </c>
    </row>
    <row r="42" spans="1:8" ht="20.25" customHeight="1">
      <c r="A42" s="32">
        <v>717</v>
      </c>
      <c r="B42" s="73" t="s">
        <v>571</v>
      </c>
      <c r="C42" s="32" t="s">
        <v>1540</v>
      </c>
      <c r="D42" s="70" t="s">
        <v>823</v>
      </c>
      <c r="E42" s="134">
        <v>0</v>
      </c>
      <c r="F42" s="134">
        <v>0</v>
      </c>
      <c r="G42" s="134">
        <v>0</v>
      </c>
      <c r="H42" s="34">
        <f t="shared" si="2"/>
        <v>0</v>
      </c>
    </row>
    <row r="43" spans="1:8" ht="20.25" customHeight="1">
      <c r="A43" s="32">
        <v>717001</v>
      </c>
      <c r="B43" s="73" t="s">
        <v>572</v>
      </c>
      <c r="C43" s="32" t="s">
        <v>1540</v>
      </c>
      <c r="D43" s="70" t="s">
        <v>1141</v>
      </c>
      <c r="E43" s="67">
        <v>0</v>
      </c>
      <c r="F43" s="67">
        <v>0</v>
      </c>
      <c r="G43" s="67">
        <v>0</v>
      </c>
      <c r="H43" s="34">
        <f t="shared" si="2"/>
        <v>0</v>
      </c>
    </row>
    <row r="44" spans="1:8" ht="20.25" customHeight="1">
      <c r="A44" s="32">
        <v>717002</v>
      </c>
      <c r="B44" s="73" t="s">
        <v>973</v>
      </c>
      <c r="C44" s="32" t="s">
        <v>1540</v>
      </c>
      <c r="D44" s="70" t="s">
        <v>1142</v>
      </c>
      <c r="E44" s="134">
        <v>65000</v>
      </c>
      <c r="F44" s="34">
        <v>0</v>
      </c>
      <c r="G44" s="34">
        <v>65000</v>
      </c>
      <c r="H44" s="34">
        <f t="shared" si="2"/>
        <v>0</v>
      </c>
    </row>
    <row r="45" spans="1:8" ht="20.25" customHeight="1">
      <c r="A45" s="32">
        <v>717002</v>
      </c>
      <c r="B45" s="73" t="s">
        <v>1689</v>
      </c>
      <c r="C45" s="32" t="s">
        <v>1540</v>
      </c>
      <c r="D45" s="70" t="s">
        <v>1143</v>
      </c>
      <c r="E45" s="134">
        <v>50000</v>
      </c>
      <c r="F45" s="34">
        <v>0</v>
      </c>
      <c r="G45" s="34">
        <v>50000</v>
      </c>
      <c r="H45" s="34">
        <f t="shared" si="2"/>
        <v>0</v>
      </c>
    </row>
    <row r="46" spans="1:8" ht="20.25" customHeight="1">
      <c r="A46" s="32">
        <v>717001</v>
      </c>
      <c r="B46" s="73" t="s">
        <v>1138</v>
      </c>
      <c r="C46" s="32" t="s">
        <v>1540</v>
      </c>
      <c r="D46" s="70" t="s">
        <v>1144</v>
      </c>
      <c r="E46" s="134">
        <v>0</v>
      </c>
      <c r="F46" s="34">
        <v>0</v>
      </c>
      <c r="G46" s="34">
        <v>0</v>
      </c>
      <c r="H46" s="34">
        <f t="shared" si="2"/>
        <v>0</v>
      </c>
    </row>
    <row r="47" spans="1:8" ht="20.25" customHeight="1">
      <c r="A47" s="32">
        <v>717001</v>
      </c>
      <c r="B47" s="73" t="s">
        <v>1139</v>
      </c>
      <c r="C47" s="32" t="s">
        <v>1540</v>
      </c>
      <c r="D47" s="70" t="s">
        <v>1145</v>
      </c>
      <c r="E47" s="134">
        <v>17947</v>
      </c>
      <c r="F47" s="34">
        <v>34422.92</v>
      </c>
      <c r="G47" s="34">
        <v>34423</v>
      </c>
      <c r="H47" s="34">
        <f t="shared" si="2"/>
        <v>191.8031983061236</v>
      </c>
    </row>
    <row r="48" spans="1:8" ht="20.25" customHeight="1">
      <c r="A48" s="32">
        <v>711</v>
      </c>
      <c r="B48" s="73" t="s">
        <v>1146</v>
      </c>
      <c r="C48" s="32" t="s">
        <v>1540</v>
      </c>
      <c r="D48" s="70" t="s">
        <v>1695</v>
      </c>
      <c r="E48" s="134">
        <v>0</v>
      </c>
      <c r="F48" s="34">
        <v>0</v>
      </c>
      <c r="G48" s="34">
        <v>0</v>
      </c>
      <c r="H48" s="34">
        <f t="shared" si="2"/>
        <v>0</v>
      </c>
    </row>
    <row r="49" spans="1:8" ht="20.25" customHeight="1">
      <c r="A49" s="47" t="s">
        <v>1704</v>
      </c>
      <c r="B49" s="47" t="s">
        <v>1705</v>
      </c>
      <c r="C49" s="25" t="s">
        <v>475</v>
      </c>
      <c r="D49" s="17" t="s">
        <v>1304</v>
      </c>
      <c r="E49" s="26">
        <f>SUM(E50:E51)</f>
        <v>0</v>
      </c>
      <c r="F49" s="26">
        <f>SUM(F50:F51)</f>
        <v>0</v>
      </c>
      <c r="G49" s="26">
        <v>0</v>
      </c>
      <c r="H49" s="26">
        <f t="shared" si="1"/>
        <v>0</v>
      </c>
    </row>
    <row r="50" spans="1:8" ht="20.25" customHeight="1">
      <c r="A50" s="32">
        <v>716</v>
      </c>
      <c r="B50" s="73" t="s">
        <v>695</v>
      </c>
      <c r="C50" s="32" t="s">
        <v>1540</v>
      </c>
      <c r="D50" s="33" t="s">
        <v>529</v>
      </c>
      <c r="E50" s="34">
        <v>0</v>
      </c>
      <c r="F50" s="34">
        <v>0</v>
      </c>
      <c r="G50" s="34">
        <v>0</v>
      </c>
      <c r="H50" s="67">
        <f t="shared" si="1"/>
        <v>0</v>
      </c>
    </row>
    <row r="51" spans="1:8" ht="20.25" customHeight="1">
      <c r="A51" s="32">
        <v>717</v>
      </c>
      <c r="B51" s="73" t="s">
        <v>696</v>
      </c>
      <c r="C51" s="32" t="s">
        <v>1540</v>
      </c>
      <c r="D51" s="33" t="s">
        <v>823</v>
      </c>
      <c r="E51" s="34">
        <v>0</v>
      </c>
      <c r="F51" s="34">
        <v>0</v>
      </c>
      <c r="G51" s="34">
        <v>0</v>
      </c>
      <c r="H51" s="67">
        <f t="shared" si="1"/>
        <v>0</v>
      </c>
    </row>
    <row r="52" spans="1:8" ht="20.25" customHeight="1">
      <c r="A52" s="47" t="s">
        <v>1712</v>
      </c>
      <c r="B52" s="47" t="s">
        <v>1713</v>
      </c>
      <c r="C52" s="25" t="s">
        <v>475</v>
      </c>
      <c r="D52" s="17" t="s">
        <v>1714</v>
      </c>
      <c r="E52" s="26">
        <f>SUM(E53:E54)</f>
        <v>0</v>
      </c>
      <c r="F52" s="26">
        <f>SUM(F53:F54)</f>
        <v>0</v>
      </c>
      <c r="G52" s="26">
        <f>SUM(G53:G54)</f>
        <v>0</v>
      </c>
      <c r="H52" s="26">
        <f t="shared" si="1"/>
        <v>0</v>
      </c>
    </row>
    <row r="53" spans="1:8" ht="20.25" customHeight="1">
      <c r="A53" s="32">
        <v>716</v>
      </c>
      <c r="B53" s="73" t="s">
        <v>695</v>
      </c>
      <c r="C53" s="32" t="s">
        <v>1540</v>
      </c>
      <c r="D53" s="33" t="s">
        <v>529</v>
      </c>
      <c r="E53" s="34">
        <v>0</v>
      </c>
      <c r="F53" s="34">
        <v>0</v>
      </c>
      <c r="G53" s="34">
        <v>0</v>
      </c>
      <c r="H53" s="67">
        <f t="shared" si="1"/>
        <v>0</v>
      </c>
    </row>
    <row r="54" spans="1:8" ht="20.25" customHeight="1">
      <c r="A54" s="32">
        <v>717</v>
      </c>
      <c r="B54" s="73" t="s">
        <v>696</v>
      </c>
      <c r="C54" s="32" t="s">
        <v>1540</v>
      </c>
      <c r="D54" s="33" t="s">
        <v>823</v>
      </c>
      <c r="E54" s="34">
        <v>0</v>
      </c>
      <c r="F54" s="34">
        <v>0</v>
      </c>
      <c r="G54" s="34">
        <v>0</v>
      </c>
      <c r="H54" s="67">
        <f t="shared" si="1"/>
        <v>0</v>
      </c>
    </row>
    <row r="55" spans="1:8" ht="20.25" customHeight="1">
      <c r="A55" s="47" t="s">
        <v>1499</v>
      </c>
      <c r="B55" s="47" t="s">
        <v>1351</v>
      </c>
      <c r="C55" s="25" t="s">
        <v>475</v>
      </c>
      <c r="D55" s="17" t="s">
        <v>1352</v>
      </c>
      <c r="E55" s="26">
        <f>SUM(E56:E56)</f>
        <v>0</v>
      </c>
      <c r="F55" s="26">
        <f>SUM(F56:F56)</f>
        <v>0</v>
      </c>
      <c r="G55" s="26">
        <f>SUM(G56:G56)</f>
        <v>0</v>
      </c>
      <c r="H55" s="26">
        <f t="shared" si="1"/>
        <v>0</v>
      </c>
    </row>
    <row r="56" spans="1:8" ht="20.25" customHeight="1">
      <c r="A56" s="32"/>
      <c r="B56" s="73" t="s">
        <v>697</v>
      </c>
      <c r="C56" s="32" t="s">
        <v>1540</v>
      </c>
      <c r="D56" s="33"/>
      <c r="E56" s="34"/>
      <c r="F56" s="34"/>
      <c r="G56" s="34"/>
      <c r="H56" s="67">
        <f t="shared" si="1"/>
        <v>0</v>
      </c>
    </row>
    <row r="57" spans="1:8" ht="20.25" customHeight="1">
      <c r="A57" s="47" t="s">
        <v>1716</v>
      </c>
      <c r="B57" s="47" t="s">
        <v>1717</v>
      </c>
      <c r="C57" s="25" t="s">
        <v>475</v>
      </c>
      <c r="D57" s="17" t="s">
        <v>1718</v>
      </c>
      <c r="E57" s="26">
        <f>SUM(E58:E58)</f>
        <v>0</v>
      </c>
      <c r="F57" s="26">
        <f>SUM(F58:F58)</f>
        <v>0</v>
      </c>
      <c r="G57" s="26">
        <f>SUM(G58:G58)</f>
        <v>0</v>
      </c>
      <c r="H57" s="26">
        <f t="shared" si="1"/>
        <v>0</v>
      </c>
    </row>
    <row r="58" spans="1:8" ht="20.25" customHeight="1">
      <c r="A58" s="32"/>
      <c r="B58" s="73" t="s">
        <v>698</v>
      </c>
      <c r="C58" s="32" t="s">
        <v>1540</v>
      </c>
      <c r="D58" s="35"/>
      <c r="E58" s="34"/>
      <c r="F58" s="67"/>
      <c r="G58" s="34"/>
      <c r="H58" s="67">
        <f t="shared" si="1"/>
        <v>0</v>
      </c>
    </row>
    <row r="59" spans="1:8" ht="20.25" customHeight="1">
      <c r="A59" s="24"/>
      <c r="B59" s="72"/>
      <c r="C59" s="23" t="s">
        <v>1540</v>
      </c>
      <c r="D59" s="24" t="s">
        <v>466</v>
      </c>
      <c r="E59" s="31">
        <f>SUM(E57,E55,E52,E49,E34)</f>
        <v>132947</v>
      </c>
      <c r="F59" s="31">
        <f>SUM(F57,F55,F52,F49,F34)</f>
        <v>34422.92</v>
      </c>
      <c r="G59" s="31">
        <f>SUM(G57,G55,G52,G49,G34)</f>
        <v>149423</v>
      </c>
      <c r="H59" s="31">
        <f t="shared" si="1"/>
        <v>25.892212686258432</v>
      </c>
    </row>
    <row r="60" spans="1:8" ht="12.75">
      <c r="A60" s="148"/>
      <c r="B60" s="149"/>
      <c r="C60" s="150"/>
      <c r="D60" s="151"/>
      <c r="E60" s="148"/>
      <c r="F60" s="148"/>
      <c r="G60" s="148"/>
      <c r="H60" s="148"/>
    </row>
    <row r="61" spans="1:8" ht="12.75">
      <c r="A61" s="327" t="s">
        <v>713</v>
      </c>
      <c r="B61" s="327"/>
      <c r="C61" s="327"/>
      <c r="D61" s="327"/>
      <c r="E61" s="327"/>
      <c r="F61" s="327"/>
      <c r="G61" s="327"/>
      <c r="H61" s="328"/>
    </row>
    <row r="62" spans="1:8" ht="20.25" customHeight="1">
      <c r="A62" s="329" t="s">
        <v>20</v>
      </c>
      <c r="B62" s="330"/>
      <c r="C62" s="330"/>
      <c r="D62" s="330"/>
      <c r="E62" s="330"/>
      <c r="F62" s="330"/>
      <c r="G62" s="330"/>
      <c r="H62" s="330"/>
    </row>
    <row r="63" spans="1:8" ht="20.25" customHeight="1">
      <c r="A63" s="330"/>
      <c r="B63" s="330"/>
      <c r="C63" s="330"/>
      <c r="D63" s="330"/>
      <c r="E63" s="330"/>
      <c r="F63" s="330"/>
      <c r="G63" s="330"/>
      <c r="H63" s="330"/>
    </row>
    <row r="64" spans="1:8" ht="12.75">
      <c r="A64" s="148"/>
      <c r="B64" s="149"/>
      <c r="C64" s="150"/>
      <c r="D64" s="151"/>
      <c r="E64" s="148"/>
      <c r="F64" s="148"/>
      <c r="G64" s="148"/>
      <c r="H64" s="148"/>
    </row>
    <row r="65" spans="1:8" ht="20.25" customHeight="1">
      <c r="A65" s="18"/>
      <c r="B65" s="62" t="s">
        <v>921</v>
      </c>
      <c r="C65" s="27" t="s">
        <v>477</v>
      </c>
      <c r="D65" s="19" t="s">
        <v>922</v>
      </c>
      <c r="E65" s="40" t="s">
        <v>464</v>
      </c>
      <c r="F65" s="40" t="s">
        <v>1295</v>
      </c>
      <c r="G65" s="40" t="s">
        <v>1299</v>
      </c>
      <c r="H65" s="18" t="s">
        <v>465</v>
      </c>
    </row>
    <row r="66" spans="1:8" ht="20.25" customHeight="1">
      <c r="A66" s="76" t="s">
        <v>470</v>
      </c>
      <c r="B66" s="77" t="s">
        <v>471</v>
      </c>
      <c r="C66" s="78" t="s">
        <v>472</v>
      </c>
      <c r="D66" s="79" t="s">
        <v>462</v>
      </c>
      <c r="E66" s="80"/>
      <c r="F66" s="80"/>
      <c r="G66" s="80"/>
      <c r="H66" s="80"/>
    </row>
    <row r="67" spans="1:8" ht="20.25" customHeight="1">
      <c r="A67" s="47" t="s">
        <v>473</v>
      </c>
      <c r="B67" s="47" t="s">
        <v>474</v>
      </c>
      <c r="C67" s="25" t="s">
        <v>475</v>
      </c>
      <c r="D67" s="38" t="s">
        <v>476</v>
      </c>
      <c r="E67" s="63">
        <f>SUM(E68:E71)</f>
        <v>5000</v>
      </c>
      <c r="F67" s="63">
        <f>SUM(F68:F71)</f>
        <v>0</v>
      </c>
      <c r="G67" s="63">
        <f>SUM(G68:G71)</f>
        <v>5000</v>
      </c>
      <c r="H67" s="63">
        <f aca="true" t="shared" si="3" ref="H67:H84">IF(E67=0,,F67/E67*100)</f>
        <v>0</v>
      </c>
    </row>
    <row r="68" spans="1:8" ht="20.25" customHeight="1">
      <c r="A68" s="32">
        <v>716</v>
      </c>
      <c r="B68" s="73" t="s">
        <v>923</v>
      </c>
      <c r="C68" s="32" t="s">
        <v>1540</v>
      </c>
      <c r="D68" s="33" t="s">
        <v>529</v>
      </c>
      <c r="E68" s="67">
        <v>5000</v>
      </c>
      <c r="F68" s="34">
        <v>0</v>
      </c>
      <c r="G68" s="34">
        <v>5000</v>
      </c>
      <c r="H68" s="67">
        <f t="shared" si="3"/>
        <v>0</v>
      </c>
    </row>
    <row r="69" spans="1:8" ht="20.25" customHeight="1">
      <c r="A69" s="32">
        <v>717</v>
      </c>
      <c r="B69" s="73" t="s">
        <v>924</v>
      </c>
      <c r="C69" s="32" t="s">
        <v>1540</v>
      </c>
      <c r="D69" s="33" t="s">
        <v>203</v>
      </c>
      <c r="E69" s="34">
        <v>0</v>
      </c>
      <c r="F69" s="34">
        <v>0</v>
      </c>
      <c r="G69" s="34">
        <v>0</v>
      </c>
      <c r="H69" s="67">
        <f>IF(E69=0,,F69/E69*100)</f>
        <v>0</v>
      </c>
    </row>
    <row r="70" spans="1:8" ht="20.25" customHeight="1">
      <c r="A70" s="32">
        <v>717</v>
      </c>
      <c r="B70" s="73" t="s">
        <v>573</v>
      </c>
      <c r="C70" s="32" t="s">
        <v>1540</v>
      </c>
      <c r="D70" s="33" t="s">
        <v>574</v>
      </c>
      <c r="E70" s="34">
        <v>0</v>
      </c>
      <c r="F70" s="34">
        <v>0</v>
      </c>
      <c r="G70" s="34">
        <v>0</v>
      </c>
      <c r="H70" s="34">
        <f>IF(E70=0,,F70/E70*100)</f>
        <v>0</v>
      </c>
    </row>
    <row r="71" spans="1:8" ht="20.25" customHeight="1">
      <c r="A71" s="32">
        <v>717</v>
      </c>
      <c r="B71" s="73" t="s">
        <v>575</v>
      </c>
      <c r="C71" s="32" t="s">
        <v>1540</v>
      </c>
      <c r="D71" s="33" t="s">
        <v>1688</v>
      </c>
      <c r="E71" s="34">
        <v>0</v>
      </c>
      <c r="F71" s="34">
        <v>0</v>
      </c>
      <c r="G71" s="34">
        <v>0</v>
      </c>
      <c r="H71" s="67">
        <f>IF(E71=0,,F71/E71*100)</f>
        <v>0</v>
      </c>
    </row>
    <row r="72" spans="1:8" ht="20.25" customHeight="1">
      <c r="A72" s="47" t="s">
        <v>1704</v>
      </c>
      <c r="B72" s="47" t="s">
        <v>1705</v>
      </c>
      <c r="C72" s="25" t="s">
        <v>475</v>
      </c>
      <c r="D72" s="17" t="s">
        <v>1304</v>
      </c>
      <c r="E72" s="26">
        <f>SUM(E73:E74)</f>
        <v>0</v>
      </c>
      <c r="F72" s="26">
        <f>SUM(F73:F74)</f>
        <v>0</v>
      </c>
      <c r="G72" s="26">
        <f>SUM(G73:G74)</f>
        <v>0</v>
      </c>
      <c r="H72" s="26">
        <f t="shared" si="3"/>
        <v>0</v>
      </c>
    </row>
    <row r="73" spans="1:8" ht="20.25" customHeight="1">
      <c r="A73" s="32">
        <v>716</v>
      </c>
      <c r="B73" s="73" t="s">
        <v>925</v>
      </c>
      <c r="C73" s="32" t="s">
        <v>1540</v>
      </c>
      <c r="D73" s="33" t="s">
        <v>529</v>
      </c>
      <c r="E73" s="34">
        <v>0</v>
      </c>
      <c r="F73" s="34">
        <v>0</v>
      </c>
      <c r="G73" s="34">
        <v>0</v>
      </c>
      <c r="H73" s="67">
        <f t="shared" si="3"/>
        <v>0</v>
      </c>
    </row>
    <row r="74" spans="1:8" ht="20.25" customHeight="1">
      <c r="A74" s="32">
        <v>717</v>
      </c>
      <c r="B74" s="73" t="s">
        <v>926</v>
      </c>
      <c r="C74" s="32" t="s">
        <v>1540</v>
      </c>
      <c r="D74" s="33" t="s">
        <v>823</v>
      </c>
      <c r="E74" s="34">
        <v>0</v>
      </c>
      <c r="F74" s="34">
        <v>0</v>
      </c>
      <c r="G74" s="34">
        <v>0</v>
      </c>
      <c r="H74" s="67">
        <f t="shared" si="3"/>
        <v>0</v>
      </c>
    </row>
    <row r="75" spans="1:8" ht="20.25" customHeight="1">
      <c r="A75" s="47" t="s">
        <v>1712</v>
      </c>
      <c r="B75" s="47" t="s">
        <v>1713</v>
      </c>
      <c r="C75" s="25" t="s">
        <v>475</v>
      </c>
      <c r="D75" s="17" t="s">
        <v>1714</v>
      </c>
      <c r="E75" s="26">
        <f>SUM(E76:E77)</f>
        <v>0</v>
      </c>
      <c r="F75" s="26">
        <f>SUM(F76:F77)</f>
        <v>0</v>
      </c>
      <c r="G75" s="26">
        <f>SUM(G76:G77)</f>
        <v>0</v>
      </c>
      <c r="H75" s="26">
        <f t="shared" si="3"/>
        <v>0</v>
      </c>
    </row>
    <row r="76" spans="1:8" ht="20.25" customHeight="1">
      <c r="A76" s="32">
        <v>716</v>
      </c>
      <c r="B76" s="73" t="s">
        <v>927</v>
      </c>
      <c r="C76" s="32" t="s">
        <v>1540</v>
      </c>
      <c r="D76" s="33" t="s">
        <v>529</v>
      </c>
      <c r="E76" s="34">
        <v>0</v>
      </c>
      <c r="F76" s="34">
        <v>0</v>
      </c>
      <c r="G76" s="34">
        <v>0</v>
      </c>
      <c r="H76" s="67">
        <f t="shared" si="3"/>
        <v>0</v>
      </c>
    </row>
    <row r="77" spans="1:8" ht="20.25" customHeight="1">
      <c r="A77" s="32">
        <v>717</v>
      </c>
      <c r="B77" s="73" t="s">
        <v>928</v>
      </c>
      <c r="C77" s="32" t="s">
        <v>1540</v>
      </c>
      <c r="D77" s="33" t="s">
        <v>823</v>
      </c>
      <c r="E77" s="34">
        <v>0</v>
      </c>
      <c r="F77" s="34">
        <v>0</v>
      </c>
      <c r="G77" s="34">
        <v>0</v>
      </c>
      <c r="H77" s="67">
        <f t="shared" si="3"/>
        <v>0</v>
      </c>
    </row>
    <row r="78" spans="1:8" ht="20.25" customHeight="1">
      <c r="A78" s="47" t="s">
        <v>1499</v>
      </c>
      <c r="B78" s="47" t="s">
        <v>1351</v>
      </c>
      <c r="C78" s="25" t="s">
        <v>475</v>
      </c>
      <c r="D78" s="17" t="s">
        <v>1352</v>
      </c>
      <c r="E78" s="26">
        <f>SUM(E79:E80)</f>
        <v>0</v>
      </c>
      <c r="F78" s="26">
        <f>SUM(F79:F80)</f>
        <v>0</v>
      </c>
      <c r="G78" s="26">
        <f>SUM(G79:G80)</f>
        <v>0</v>
      </c>
      <c r="H78" s="26">
        <f t="shared" si="3"/>
        <v>0</v>
      </c>
    </row>
    <row r="79" spans="1:8" ht="20.25" customHeight="1">
      <c r="A79" s="32">
        <v>716</v>
      </c>
      <c r="B79" s="73" t="s">
        <v>929</v>
      </c>
      <c r="C79" s="32" t="s">
        <v>1540</v>
      </c>
      <c r="D79" s="33" t="s">
        <v>529</v>
      </c>
      <c r="E79" s="34">
        <v>0</v>
      </c>
      <c r="F79" s="34">
        <v>0</v>
      </c>
      <c r="G79" s="34">
        <v>0</v>
      </c>
      <c r="H79" s="67">
        <f t="shared" si="3"/>
        <v>0</v>
      </c>
    </row>
    <row r="80" spans="1:8" ht="20.25" customHeight="1">
      <c r="A80" s="32">
        <v>717</v>
      </c>
      <c r="B80" s="73" t="s">
        <v>930</v>
      </c>
      <c r="C80" s="32" t="s">
        <v>1540</v>
      </c>
      <c r="D80" s="33" t="s">
        <v>823</v>
      </c>
      <c r="E80" s="34">
        <v>0</v>
      </c>
      <c r="F80" s="34">
        <v>0</v>
      </c>
      <c r="G80" s="34">
        <v>0</v>
      </c>
      <c r="H80" s="67">
        <f t="shared" si="3"/>
        <v>0</v>
      </c>
    </row>
    <row r="81" spans="1:8" ht="20.25" customHeight="1">
      <c r="A81" s="47" t="s">
        <v>1716</v>
      </c>
      <c r="B81" s="47" t="s">
        <v>1717</v>
      </c>
      <c r="C81" s="25" t="s">
        <v>475</v>
      </c>
      <c r="D81" s="17" t="s">
        <v>1718</v>
      </c>
      <c r="E81" s="26">
        <f>SUM(E82:E83)</f>
        <v>0</v>
      </c>
      <c r="F81" s="26">
        <f>SUM(F82:F83)</f>
        <v>0</v>
      </c>
      <c r="G81" s="26">
        <f>SUM(G82:G83)</f>
        <v>0</v>
      </c>
      <c r="H81" s="26">
        <f t="shared" si="3"/>
        <v>0</v>
      </c>
    </row>
    <row r="82" spans="1:8" ht="20.25" customHeight="1">
      <c r="A82" s="32">
        <v>716</v>
      </c>
      <c r="B82" s="73" t="s">
        <v>931</v>
      </c>
      <c r="C82" s="32" t="s">
        <v>1540</v>
      </c>
      <c r="D82" s="33" t="s">
        <v>529</v>
      </c>
      <c r="E82" s="34">
        <v>0</v>
      </c>
      <c r="F82" s="34">
        <v>0</v>
      </c>
      <c r="G82" s="34">
        <v>0</v>
      </c>
      <c r="H82" s="67">
        <f t="shared" si="3"/>
        <v>0</v>
      </c>
    </row>
    <row r="83" spans="1:8" ht="20.25" customHeight="1">
      <c r="A83" s="32">
        <v>717</v>
      </c>
      <c r="B83" s="73" t="s">
        <v>932</v>
      </c>
      <c r="C83" s="32" t="s">
        <v>1540</v>
      </c>
      <c r="D83" s="33" t="s">
        <v>823</v>
      </c>
      <c r="E83" s="34">
        <v>0</v>
      </c>
      <c r="F83" s="34">
        <v>0</v>
      </c>
      <c r="G83" s="34">
        <v>0</v>
      </c>
      <c r="H83" s="67">
        <f t="shared" si="3"/>
        <v>0</v>
      </c>
    </row>
    <row r="84" spans="1:8" ht="20.25" customHeight="1">
      <c r="A84" s="24"/>
      <c r="B84" s="72"/>
      <c r="C84" s="23" t="s">
        <v>1540</v>
      </c>
      <c r="D84" s="24" t="s">
        <v>466</v>
      </c>
      <c r="E84" s="31">
        <f>SUM(E81,E78,E75,E72,E67)</f>
        <v>5000</v>
      </c>
      <c r="F84" s="31">
        <f>SUM(F81,F78,F75,F72,F67)</f>
        <v>0</v>
      </c>
      <c r="G84" s="31">
        <f>SUM(G81,G78,G75,G72,G67)</f>
        <v>5000</v>
      </c>
      <c r="H84" s="31">
        <f t="shared" si="3"/>
        <v>0</v>
      </c>
    </row>
    <row r="85" spans="1:8" ht="12.75">
      <c r="A85" s="148"/>
      <c r="B85" s="149"/>
      <c r="C85" s="150"/>
      <c r="D85" s="151"/>
      <c r="E85" s="148"/>
      <c r="F85" s="148"/>
      <c r="G85" s="148"/>
      <c r="H85" s="148"/>
    </row>
    <row r="86" spans="1:8" ht="12.75">
      <c r="A86" s="327" t="s">
        <v>713</v>
      </c>
      <c r="B86" s="327"/>
      <c r="C86" s="327"/>
      <c r="D86" s="327"/>
      <c r="E86" s="327"/>
      <c r="F86" s="327"/>
      <c r="G86" s="327"/>
      <c r="H86" s="328"/>
    </row>
    <row r="87" spans="1:8" ht="20.25" customHeight="1">
      <c r="A87" s="329" t="s">
        <v>191</v>
      </c>
      <c r="B87" s="330"/>
      <c r="C87" s="330"/>
      <c r="D87" s="330"/>
      <c r="E87" s="330"/>
      <c r="F87" s="330"/>
      <c r="G87" s="330"/>
      <c r="H87" s="330"/>
    </row>
    <row r="88" spans="1:8" ht="20.25" customHeight="1">
      <c r="A88" s="330"/>
      <c r="B88" s="330"/>
      <c r="C88" s="330"/>
      <c r="D88" s="330"/>
      <c r="E88" s="330"/>
      <c r="F88" s="330"/>
      <c r="G88" s="330"/>
      <c r="H88" s="330"/>
    </row>
    <row r="89" spans="1:8" ht="12.75">
      <c r="A89" s="148"/>
      <c r="B89" s="149"/>
      <c r="C89" s="150"/>
      <c r="D89" s="151"/>
      <c r="E89" s="148"/>
      <c r="F89" s="148"/>
      <c r="G89" s="148"/>
      <c r="H89" s="148"/>
    </row>
    <row r="90" spans="1:8" ht="20.25" customHeight="1">
      <c r="A90" s="18"/>
      <c r="B90" s="62" t="s">
        <v>933</v>
      </c>
      <c r="C90" s="27" t="s">
        <v>477</v>
      </c>
      <c r="D90" s="19" t="s">
        <v>934</v>
      </c>
      <c r="E90" s="40" t="s">
        <v>464</v>
      </c>
      <c r="F90" s="40" t="s">
        <v>1295</v>
      </c>
      <c r="G90" s="40" t="s">
        <v>1299</v>
      </c>
      <c r="H90" s="18" t="s">
        <v>465</v>
      </c>
    </row>
    <row r="91" spans="1:8" ht="20.25" customHeight="1">
      <c r="A91" s="76" t="s">
        <v>470</v>
      </c>
      <c r="B91" s="77" t="s">
        <v>471</v>
      </c>
      <c r="C91" s="78"/>
      <c r="D91" s="79" t="s">
        <v>462</v>
      </c>
      <c r="E91" s="80"/>
      <c r="F91" s="80"/>
      <c r="G91" s="80"/>
      <c r="H91" s="80"/>
    </row>
    <row r="92" spans="1:8" ht="20.25" customHeight="1">
      <c r="A92" s="47" t="s">
        <v>473</v>
      </c>
      <c r="B92" s="47" t="s">
        <v>474</v>
      </c>
      <c r="C92" s="25" t="s">
        <v>475</v>
      </c>
      <c r="D92" s="38" t="s">
        <v>476</v>
      </c>
      <c r="E92" s="63">
        <f>SUM(E93:E95)</f>
        <v>0</v>
      </c>
      <c r="F92" s="63">
        <f>SUM(F93:F95)</f>
        <v>0</v>
      </c>
      <c r="G92" s="63">
        <f>SUM(G93:G95)</f>
        <v>0</v>
      </c>
      <c r="H92" s="63">
        <f aca="true" t="shared" si="4" ref="H92:H108">IF(E92=0,,F92/E92*100)</f>
        <v>0</v>
      </c>
    </row>
    <row r="93" spans="1:8" ht="20.25" customHeight="1">
      <c r="A93" s="32">
        <v>716</v>
      </c>
      <c r="B93" s="73" t="s">
        <v>576</v>
      </c>
      <c r="C93" s="32" t="s">
        <v>1540</v>
      </c>
      <c r="D93" s="33" t="s">
        <v>577</v>
      </c>
      <c r="E93" s="34"/>
      <c r="F93" s="67"/>
      <c r="G93" s="34"/>
      <c r="H93" s="67">
        <f t="shared" si="4"/>
        <v>0</v>
      </c>
    </row>
    <row r="94" spans="1:8" ht="20.25" customHeight="1">
      <c r="A94" s="32">
        <v>717002</v>
      </c>
      <c r="B94" s="73" t="s">
        <v>578</v>
      </c>
      <c r="C94" s="32" t="s">
        <v>1540</v>
      </c>
      <c r="D94" s="33" t="s">
        <v>204</v>
      </c>
      <c r="E94" s="34"/>
      <c r="F94" s="67"/>
      <c r="G94" s="34"/>
      <c r="H94" s="67">
        <f>IF(E94=0,,F94/E94*100)</f>
        <v>0</v>
      </c>
    </row>
    <row r="95" spans="1:8" ht="20.25" customHeight="1">
      <c r="A95" s="32">
        <v>713004</v>
      </c>
      <c r="B95" s="73" t="s">
        <v>579</v>
      </c>
      <c r="C95" s="32" t="s">
        <v>1540</v>
      </c>
      <c r="D95" s="33" t="s">
        <v>580</v>
      </c>
      <c r="E95" s="34"/>
      <c r="F95" s="34"/>
      <c r="G95" s="34"/>
      <c r="H95" s="67">
        <f>IF(E95=0,,F95/E95*100)</f>
        <v>0</v>
      </c>
    </row>
    <row r="96" spans="1:8" ht="20.25" customHeight="1">
      <c r="A96" s="47" t="s">
        <v>1704</v>
      </c>
      <c r="B96" s="47" t="s">
        <v>1705</v>
      </c>
      <c r="C96" s="25" t="s">
        <v>475</v>
      </c>
      <c r="D96" s="17" t="s">
        <v>1304</v>
      </c>
      <c r="E96" s="26">
        <f>SUM(E97:E98)</f>
        <v>0</v>
      </c>
      <c r="F96" s="26">
        <f>SUM(F97:F98)</f>
        <v>0</v>
      </c>
      <c r="G96" s="26">
        <f>SUM(G97:G98)</f>
        <v>0</v>
      </c>
      <c r="H96" s="26">
        <f t="shared" si="4"/>
        <v>0</v>
      </c>
    </row>
    <row r="97" spans="1:8" ht="20.25" customHeight="1">
      <c r="A97" s="32">
        <v>716</v>
      </c>
      <c r="B97" s="73" t="s">
        <v>587</v>
      </c>
      <c r="C97" s="32" t="s">
        <v>1540</v>
      </c>
      <c r="D97" s="33" t="s">
        <v>529</v>
      </c>
      <c r="E97" s="34">
        <v>0</v>
      </c>
      <c r="F97" s="34">
        <v>0</v>
      </c>
      <c r="G97" s="34">
        <v>0</v>
      </c>
      <c r="H97" s="67">
        <f t="shared" si="4"/>
        <v>0</v>
      </c>
    </row>
    <row r="98" spans="1:8" ht="20.25" customHeight="1">
      <c r="A98" s="32">
        <v>717</v>
      </c>
      <c r="B98" s="73" t="s">
        <v>588</v>
      </c>
      <c r="C98" s="32" t="s">
        <v>1540</v>
      </c>
      <c r="D98" s="33" t="s">
        <v>823</v>
      </c>
      <c r="E98" s="34">
        <v>0</v>
      </c>
      <c r="F98" s="34">
        <v>0</v>
      </c>
      <c r="G98" s="34">
        <v>0</v>
      </c>
      <c r="H98" s="67">
        <f t="shared" si="4"/>
        <v>0</v>
      </c>
    </row>
    <row r="99" spans="1:8" ht="20.25" customHeight="1">
      <c r="A99" s="47" t="s">
        <v>1712</v>
      </c>
      <c r="B99" s="47" t="s">
        <v>1713</v>
      </c>
      <c r="C99" s="25" t="s">
        <v>475</v>
      </c>
      <c r="D99" s="17" t="s">
        <v>1714</v>
      </c>
      <c r="E99" s="26">
        <f>SUM(E100:E101)</f>
        <v>0</v>
      </c>
      <c r="F99" s="26">
        <f>SUM(F100:F101)</f>
        <v>0</v>
      </c>
      <c r="G99" s="26">
        <f>SUM(G100:G101)</f>
        <v>0</v>
      </c>
      <c r="H99" s="26">
        <f t="shared" si="4"/>
        <v>0</v>
      </c>
    </row>
    <row r="100" spans="1:8" ht="20.25" customHeight="1">
      <c r="A100" s="32">
        <v>716</v>
      </c>
      <c r="B100" s="73" t="s">
        <v>589</v>
      </c>
      <c r="C100" s="32" t="s">
        <v>1540</v>
      </c>
      <c r="D100" s="33" t="s">
        <v>529</v>
      </c>
      <c r="E100" s="34">
        <v>0</v>
      </c>
      <c r="F100" s="34">
        <v>0</v>
      </c>
      <c r="G100" s="34">
        <v>0</v>
      </c>
      <c r="H100" s="67">
        <f t="shared" si="4"/>
        <v>0</v>
      </c>
    </row>
    <row r="101" spans="1:8" ht="20.25" customHeight="1">
      <c r="A101" s="32">
        <v>717</v>
      </c>
      <c r="B101" s="73" t="s">
        <v>590</v>
      </c>
      <c r="C101" s="32" t="s">
        <v>1540</v>
      </c>
      <c r="D101" s="33" t="s">
        <v>823</v>
      </c>
      <c r="E101" s="34">
        <v>0</v>
      </c>
      <c r="F101" s="34">
        <v>0</v>
      </c>
      <c r="G101" s="34">
        <v>0</v>
      </c>
      <c r="H101" s="67">
        <f t="shared" si="4"/>
        <v>0</v>
      </c>
    </row>
    <row r="102" spans="1:8" ht="20.25" customHeight="1">
      <c r="A102" s="47" t="s">
        <v>1499</v>
      </c>
      <c r="B102" s="47" t="s">
        <v>1351</v>
      </c>
      <c r="C102" s="25" t="s">
        <v>475</v>
      </c>
      <c r="D102" s="17" t="s">
        <v>1352</v>
      </c>
      <c r="E102" s="26">
        <f>SUM(E103:E104)</f>
        <v>0</v>
      </c>
      <c r="F102" s="26">
        <f>SUM(F103:F104)</f>
        <v>0</v>
      </c>
      <c r="G102" s="26">
        <f>SUM(G103:G104)</f>
        <v>0</v>
      </c>
      <c r="H102" s="26">
        <f t="shared" si="4"/>
        <v>0</v>
      </c>
    </row>
    <row r="103" spans="1:8" ht="20.25" customHeight="1">
      <c r="A103" s="32">
        <v>716</v>
      </c>
      <c r="B103" s="73" t="s">
        <v>591</v>
      </c>
      <c r="C103" s="32" t="s">
        <v>1540</v>
      </c>
      <c r="D103" s="33" t="s">
        <v>529</v>
      </c>
      <c r="E103" s="34">
        <v>0</v>
      </c>
      <c r="F103" s="34">
        <v>0</v>
      </c>
      <c r="G103" s="34">
        <v>0</v>
      </c>
      <c r="H103" s="67">
        <f t="shared" si="4"/>
        <v>0</v>
      </c>
    </row>
    <row r="104" spans="1:8" ht="20.25" customHeight="1">
      <c r="A104" s="32">
        <v>717</v>
      </c>
      <c r="B104" s="73" t="s">
        <v>592</v>
      </c>
      <c r="C104" s="32" t="s">
        <v>1540</v>
      </c>
      <c r="D104" s="33" t="s">
        <v>823</v>
      </c>
      <c r="E104" s="34">
        <v>0</v>
      </c>
      <c r="F104" s="34">
        <v>0</v>
      </c>
      <c r="G104" s="34">
        <v>0</v>
      </c>
      <c r="H104" s="67">
        <f t="shared" si="4"/>
        <v>0</v>
      </c>
    </row>
    <row r="105" spans="1:8" ht="20.25" customHeight="1">
      <c r="A105" s="47" t="s">
        <v>1716</v>
      </c>
      <c r="B105" s="47" t="s">
        <v>1717</v>
      </c>
      <c r="C105" s="25" t="s">
        <v>475</v>
      </c>
      <c r="D105" s="17" t="s">
        <v>1718</v>
      </c>
      <c r="E105" s="26">
        <f>SUM(E106:E107)</f>
        <v>0</v>
      </c>
      <c r="F105" s="26">
        <f>SUM(F106:F107)</f>
        <v>0</v>
      </c>
      <c r="G105" s="26">
        <f>SUM(G106:G107)</f>
        <v>0</v>
      </c>
      <c r="H105" s="26">
        <f t="shared" si="4"/>
        <v>0</v>
      </c>
    </row>
    <row r="106" spans="1:8" ht="20.25" customHeight="1">
      <c r="A106" s="32">
        <v>716</v>
      </c>
      <c r="B106" s="73" t="s">
        <v>593</v>
      </c>
      <c r="C106" s="32" t="s">
        <v>1540</v>
      </c>
      <c r="D106" s="33" t="s">
        <v>529</v>
      </c>
      <c r="E106" s="34">
        <v>0</v>
      </c>
      <c r="F106" s="34">
        <v>0</v>
      </c>
      <c r="G106" s="34">
        <v>0</v>
      </c>
      <c r="H106" s="67">
        <f t="shared" si="4"/>
        <v>0</v>
      </c>
    </row>
    <row r="107" spans="1:8" ht="20.25" customHeight="1">
      <c r="A107" s="32">
        <v>717</v>
      </c>
      <c r="B107" s="73" t="s">
        <v>594</v>
      </c>
      <c r="C107" s="32" t="s">
        <v>1540</v>
      </c>
      <c r="D107" s="33" t="s">
        <v>823</v>
      </c>
      <c r="E107" s="34">
        <v>0</v>
      </c>
      <c r="F107" s="34">
        <v>0</v>
      </c>
      <c r="G107" s="34">
        <v>0</v>
      </c>
      <c r="H107" s="67">
        <f t="shared" si="4"/>
        <v>0</v>
      </c>
    </row>
    <row r="108" spans="1:8" ht="20.25" customHeight="1">
      <c r="A108" s="24"/>
      <c r="B108" s="72"/>
      <c r="C108" s="23" t="s">
        <v>1540</v>
      </c>
      <c r="D108" s="24" t="s">
        <v>466</v>
      </c>
      <c r="E108" s="31">
        <f>SUM(E105,E102,E99,E96,E92)</f>
        <v>0</v>
      </c>
      <c r="F108" s="31">
        <f>SUM(F105,F102,F99,F96,F92)</f>
        <v>0</v>
      </c>
      <c r="G108" s="31">
        <f>SUM(G105,G102,G99,G96,G92)</f>
        <v>0</v>
      </c>
      <c r="H108" s="31">
        <f t="shared" si="4"/>
        <v>0</v>
      </c>
    </row>
    <row r="110" spans="1:8" ht="12.75">
      <c r="A110" s="327" t="s">
        <v>713</v>
      </c>
      <c r="B110" s="327"/>
      <c r="C110" s="327"/>
      <c r="D110" s="327"/>
      <c r="E110" s="327"/>
      <c r="F110" s="327"/>
      <c r="G110" s="327"/>
      <c r="H110" s="328"/>
    </row>
    <row r="111" spans="1:8" ht="18.75" customHeight="1">
      <c r="A111" s="329" t="s">
        <v>191</v>
      </c>
      <c r="B111" s="330"/>
      <c r="C111" s="330"/>
      <c r="D111" s="330"/>
      <c r="E111" s="330"/>
      <c r="F111" s="330"/>
      <c r="G111" s="330"/>
      <c r="H111" s="330"/>
    </row>
    <row r="112" spans="1:8" ht="18.75" customHeight="1">
      <c r="A112" s="330"/>
      <c r="B112" s="330"/>
      <c r="C112" s="330"/>
      <c r="D112" s="330"/>
      <c r="E112" s="330"/>
      <c r="F112" s="330"/>
      <c r="G112" s="330"/>
      <c r="H112" s="330"/>
    </row>
    <row r="114" spans="1:8" ht="16.5">
      <c r="A114" s="18"/>
      <c r="B114" s="62" t="s">
        <v>595</v>
      </c>
      <c r="C114" s="27" t="s">
        <v>477</v>
      </c>
      <c r="D114" s="19" t="s">
        <v>596</v>
      </c>
      <c r="E114" s="40" t="s">
        <v>464</v>
      </c>
      <c r="F114" s="40" t="s">
        <v>1295</v>
      </c>
      <c r="G114" s="40" t="s">
        <v>1299</v>
      </c>
      <c r="H114" s="18" t="s">
        <v>465</v>
      </c>
    </row>
    <row r="115" spans="1:8" ht="12.75">
      <c r="A115" s="76" t="s">
        <v>470</v>
      </c>
      <c r="B115" s="77" t="s">
        <v>471</v>
      </c>
      <c r="C115" s="78"/>
      <c r="D115" s="79" t="s">
        <v>462</v>
      </c>
      <c r="E115" s="80"/>
      <c r="F115" s="80"/>
      <c r="G115" s="80"/>
      <c r="H115" s="80"/>
    </row>
    <row r="116" spans="1:12" ht="12.75">
      <c r="A116" s="47" t="s">
        <v>473</v>
      </c>
      <c r="B116" s="47" t="s">
        <v>474</v>
      </c>
      <c r="C116" s="25" t="s">
        <v>475</v>
      </c>
      <c r="D116" s="38" t="s">
        <v>476</v>
      </c>
      <c r="E116" s="63">
        <f>SUM(E117:E122)</f>
        <v>420</v>
      </c>
      <c r="F116" s="63">
        <f>SUM(F117:F122)</f>
        <v>0</v>
      </c>
      <c r="G116" s="63">
        <f>SUM(G117:G122)</f>
        <v>420</v>
      </c>
      <c r="H116" s="63">
        <f aca="true" t="shared" si="5" ref="H116:H123">IF(E116=0,,F116/E116*100)</f>
        <v>0</v>
      </c>
      <c r="J116" s="243"/>
      <c r="K116" s="243"/>
      <c r="L116" s="243"/>
    </row>
    <row r="117" spans="1:12" ht="12.75">
      <c r="A117" s="68">
        <v>61</v>
      </c>
      <c r="B117" s="73" t="s">
        <v>581</v>
      </c>
      <c r="C117" s="32" t="s">
        <v>1540</v>
      </c>
      <c r="D117" s="69" t="s">
        <v>742</v>
      </c>
      <c r="E117" s="34">
        <v>420</v>
      </c>
      <c r="F117" s="34">
        <v>0</v>
      </c>
      <c r="G117" s="34">
        <v>420</v>
      </c>
      <c r="H117" s="34">
        <f t="shared" si="5"/>
        <v>0</v>
      </c>
      <c r="I117" s="232"/>
      <c r="J117" s="244"/>
      <c r="K117" s="244"/>
      <c r="L117" s="243"/>
    </row>
    <row r="118" spans="1:12" ht="12.75">
      <c r="A118" s="68">
        <v>62</v>
      </c>
      <c r="B118" s="73" t="s">
        <v>582</v>
      </c>
      <c r="C118" s="32" t="s">
        <v>1540</v>
      </c>
      <c r="D118" s="69" t="s">
        <v>1310</v>
      </c>
      <c r="E118" s="34">
        <v>0</v>
      </c>
      <c r="F118" s="34"/>
      <c r="G118" s="34"/>
      <c r="H118" s="34">
        <f t="shared" si="5"/>
        <v>0</v>
      </c>
      <c r="J118" s="243"/>
      <c r="K118" s="243"/>
      <c r="L118" s="243"/>
    </row>
    <row r="119" spans="1:12" ht="12.75">
      <c r="A119" s="68">
        <v>631</v>
      </c>
      <c r="B119" s="73" t="s">
        <v>583</v>
      </c>
      <c r="C119" s="32" t="s">
        <v>1540</v>
      </c>
      <c r="D119" s="69" t="s">
        <v>716</v>
      </c>
      <c r="E119" s="34">
        <v>0</v>
      </c>
      <c r="F119" s="34"/>
      <c r="G119" s="34"/>
      <c r="H119" s="34">
        <f t="shared" si="5"/>
        <v>0</v>
      </c>
      <c r="J119" s="241"/>
      <c r="K119" s="241"/>
      <c r="L119" s="241"/>
    </row>
    <row r="120" spans="1:12" ht="12.75">
      <c r="A120" s="32">
        <v>632</v>
      </c>
      <c r="B120" s="73" t="s">
        <v>584</v>
      </c>
      <c r="C120" s="32" t="s">
        <v>1540</v>
      </c>
      <c r="D120" s="33" t="s">
        <v>1553</v>
      </c>
      <c r="E120" s="34">
        <v>0</v>
      </c>
      <c r="F120" s="34"/>
      <c r="G120" s="34"/>
      <c r="H120" s="34">
        <f t="shared" si="5"/>
        <v>0</v>
      </c>
      <c r="J120" s="242"/>
      <c r="K120" s="242"/>
      <c r="L120" s="242"/>
    </row>
    <row r="121" spans="1:8" ht="12.75">
      <c r="A121" s="32">
        <v>633</v>
      </c>
      <c r="B121" s="73" t="s">
        <v>585</v>
      </c>
      <c r="C121" s="32" t="s">
        <v>1540</v>
      </c>
      <c r="D121" s="33" t="s">
        <v>1349</v>
      </c>
      <c r="E121" s="34">
        <v>0</v>
      </c>
      <c r="F121" s="34"/>
      <c r="G121" s="34"/>
      <c r="H121" s="34">
        <f t="shared" si="5"/>
        <v>0</v>
      </c>
    </row>
    <row r="122" spans="1:8" ht="12.75">
      <c r="A122" s="32">
        <v>637</v>
      </c>
      <c r="B122" s="73" t="s">
        <v>586</v>
      </c>
      <c r="C122" s="32" t="s">
        <v>1540</v>
      </c>
      <c r="D122" s="33" t="s">
        <v>1301</v>
      </c>
      <c r="E122" s="34">
        <v>0</v>
      </c>
      <c r="F122" s="34"/>
      <c r="G122" s="34"/>
      <c r="H122" s="34">
        <f t="shared" si="5"/>
        <v>0</v>
      </c>
    </row>
    <row r="123" spans="1:8" ht="12.75">
      <c r="A123" s="24"/>
      <c r="B123" s="72"/>
      <c r="C123" s="23" t="s">
        <v>1540</v>
      </c>
      <c r="D123" s="24" t="s">
        <v>466</v>
      </c>
      <c r="E123" s="31">
        <f>SUM(E116)</f>
        <v>420</v>
      </c>
      <c r="F123" s="31">
        <f>SUM(F116)</f>
        <v>0</v>
      </c>
      <c r="G123" s="31">
        <f>SUM(G116)</f>
        <v>420</v>
      </c>
      <c r="H123" s="31">
        <f t="shared" si="5"/>
        <v>0</v>
      </c>
    </row>
    <row r="125" spans="1:8" ht="12.75">
      <c r="A125" s="327" t="s">
        <v>713</v>
      </c>
      <c r="B125" s="327"/>
      <c r="C125" s="327"/>
      <c r="D125" s="327"/>
      <c r="E125" s="327"/>
      <c r="F125" s="327"/>
      <c r="G125" s="327"/>
      <c r="H125" s="328"/>
    </row>
    <row r="126" spans="1:8" ht="12.75" customHeight="1">
      <c r="A126" s="329" t="s">
        <v>191</v>
      </c>
      <c r="B126" s="330"/>
      <c r="C126" s="330"/>
      <c r="D126" s="330"/>
      <c r="E126" s="330"/>
      <c r="F126" s="330"/>
      <c r="G126" s="330"/>
      <c r="H126" s="330"/>
    </row>
    <row r="127" spans="1:8" ht="12.75">
      <c r="A127" s="330"/>
      <c r="B127" s="330"/>
      <c r="C127" s="330"/>
      <c r="D127" s="330"/>
      <c r="E127" s="330"/>
      <c r="F127" s="330"/>
      <c r="G127" s="330"/>
      <c r="H127" s="330"/>
    </row>
    <row r="130" spans="1:8" ht="21.75" customHeight="1">
      <c r="A130" s="373" t="s">
        <v>682</v>
      </c>
      <c r="B130" s="373"/>
      <c r="C130" s="373"/>
      <c r="D130" s="373"/>
      <c r="E130" s="374">
        <v>2013</v>
      </c>
      <c r="F130" s="374"/>
      <c r="G130" s="374"/>
      <c r="H130" s="375"/>
    </row>
    <row r="131" spans="1:8" ht="21.75" customHeight="1">
      <c r="A131" s="86" t="s">
        <v>470</v>
      </c>
      <c r="B131" s="37" t="s">
        <v>471</v>
      </c>
      <c r="C131" s="14" t="s">
        <v>472</v>
      </c>
      <c r="D131" s="15" t="s">
        <v>462</v>
      </c>
      <c r="E131" s="86" t="s">
        <v>1318</v>
      </c>
      <c r="F131" s="86" t="s">
        <v>1319</v>
      </c>
      <c r="G131" s="86" t="s">
        <v>469</v>
      </c>
      <c r="H131" s="86" t="s">
        <v>466</v>
      </c>
    </row>
    <row r="132" spans="1:8" ht="21.75" customHeight="1">
      <c r="A132" s="106" t="s">
        <v>1322</v>
      </c>
      <c r="B132" s="353" t="s">
        <v>685</v>
      </c>
      <c r="C132" s="356" t="s">
        <v>477</v>
      </c>
      <c r="D132" s="359" t="s">
        <v>686</v>
      </c>
      <c r="E132" s="107">
        <f>SUM(E15:E17)</f>
        <v>160000</v>
      </c>
      <c r="F132" s="107"/>
      <c r="G132" s="107"/>
      <c r="H132" s="107">
        <f>SUM(E132:G132)</f>
        <v>160000</v>
      </c>
    </row>
    <row r="133" spans="1:8" ht="21.75" customHeight="1">
      <c r="A133" s="106" t="s">
        <v>1324</v>
      </c>
      <c r="B133" s="354"/>
      <c r="C133" s="357"/>
      <c r="D133" s="360"/>
      <c r="E133" s="110">
        <f>SUM(F15:F17)</f>
        <v>100749.97</v>
      </c>
      <c r="F133" s="110"/>
      <c r="G133" s="110"/>
      <c r="H133" s="107">
        <f>SUM(E133:G133)</f>
        <v>100749.97</v>
      </c>
    </row>
    <row r="134" spans="1:8" ht="21.75" customHeight="1">
      <c r="A134" s="106" t="s">
        <v>1325</v>
      </c>
      <c r="B134" s="355"/>
      <c r="C134" s="358"/>
      <c r="D134" s="361"/>
      <c r="E134" s="110">
        <f>IF(E133=0,,E133/E132*100)</f>
        <v>62.96873125</v>
      </c>
      <c r="F134" s="110">
        <f>IF(F133=0,,F133/F132*100)</f>
        <v>0</v>
      </c>
      <c r="G134" s="110">
        <f>IF(G133=0,,G133/G132*100)</f>
        <v>0</v>
      </c>
      <c r="H134" s="110">
        <f>IF(H133=0,,H133/H132*100)</f>
        <v>62.96873125</v>
      </c>
    </row>
    <row r="135" spans="1:8" ht="21.75" customHeight="1">
      <c r="A135" s="106" t="s">
        <v>1322</v>
      </c>
      <c r="B135" s="353" t="s">
        <v>693</v>
      </c>
      <c r="C135" s="356" t="s">
        <v>477</v>
      </c>
      <c r="D135" s="359" t="s">
        <v>694</v>
      </c>
      <c r="E135" s="110"/>
      <c r="F135" s="110">
        <f>SUM(E35:E48,E50:E51,E53:E54)</f>
        <v>132947</v>
      </c>
      <c r="G135" s="110"/>
      <c r="H135" s="110">
        <f>SUM(E135:G135)</f>
        <v>132947</v>
      </c>
    </row>
    <row r="136" spans="1:8" ht="21.75" customHeight="1">
      <c r="A136" s="106" t="s">
        <v>1324</v>
      </c>
      <c r="B136" s="354"/>
      <c r="C136" s="357"/>
      <c r="D136" s="360"/>
      <c r="E136" s="110"/>
      <c r="F136" s="110">
        <f>SUM(F35:F48,F50:F51,F53:F54)</f>
        <v>34422.92</v>
      </c>
      <c r="G136" s="110"/>
      <c r="H136" s="110">
        <f>SUM(E136:G136)</f>
        <v>34422.92</v>
      </c>
    </row>
    <row r="137" spans="1:8" ht="21.75" customHeight="1">
      <c r="A137" s="106" t="s">
        <v>1325</v>
      </c>
      <c r="B137" s="355"/>
      <c r="C137" s="358"/>
      <c r="D137" s="361"/>
      <c r="E137" s="110">
        <f>IF(E136=0,,E136/E135*100)</f>
        <v>0</v>
      </c>
      <c r="F137" s="110">
        <f>IF(F136=0,,F136/F135*100)</f>
        <v>25.892212686258432</v>
      </c>
      <c r="G137" s="110">
        <f>IF(G136=0,,G136/G135*100)</f>
        <v>0</v>
      </c>
      <c r="H137" s="110">
        <f>IF(H136=0,,H136/H135*100)</f>
        <v>25.892212686258432</v>
      </c>
    </row>
    <row r="138" spans="1:8" ht="21.75" customHeight="1">
      <c r="A138" s="106" t="s">
        <v>1322</v>
      </c>
      <c r="B138" s="353" t="s">
        <v>921</v>
      </c>
      <c r="C138" s="356" t="s">
        <v>477</v>
      </c>
      <c r="D138" s="359" t="s">
        <v>922</v>
      </c>
      <c r="E138" s="110"/>
      <c r="F138" s="110">
        <f>SUM(E68:E71,E73:E74,E79:E80,E76:E77,E82:E83)</f>
        <v>5000</v>
      </c>
      <c r="G138" s="110"/>
      <c r="H138" s="110">
        <f>SUM(E138:G138)</f>
        <v>5000</v>
      </c>
    </row>
    <row r="139" spans="1:8" ht="21.75" customHeight="1">
      <c r="A139" s="106" t="s">
        <v>1324</v>
      </c>
      <c r="B139" s="354"/>
      <c r="C139" s="357"/>
      <c r="D139" s="360"/>
      <c r="E139" s="110"/>
      <c r="F139" s="110">
        <f>SUM(F82:F83,F79:F80,F76:F77,F73:F74,F68:F71)</f>
        <v>0</v>
      </c>
      <c r="G139" s="110"/>
      <c r="H139" s="110">
        <f>SUM(E139:G139)</f>
        <v>0</v>
      </c>
    </row>
    <row r="140" spans="1:8" ht="21.75" customHeight="1">
      <c r="A140" s="106" t="s">
        <v>1325</v>
      </c>
      <c r="B140" s="355"/>
      <c r="C140" s="358"/>
      <c r="D140" s="361"/>
      <c r="E140" s="110">
        <f>IF(E139=0,,E139/E138*100)</f>
        <v>0</v>
      </c>
      <c r="F140" s="110">
        <f>IF(F139=0,,F139/F138*100)</f>
        <v>0</v>
      </c>
      <c r="G140" s="110">
        <f>IF(G139=0,,G139/G138*100)</f>
        <v>0</v>
      </c>
      <c r="H140" s="110">
        <f>IF(H139=0,,H139/H138*100)</f>
        <v>0</v>
      </c>
    </row>
    <row r="141" spans="1:8" ht="21.75" customHeight="1">
      <c r="A141" s="106" t="s">
        <v>1322</v>
      </c>
      <c r="B141" s="353" t="s">
        <v>933</v>
      </c>
      <c r="C141" s="356" t="s">
        <v>477</v>
      </c>
      <c r="D141" s="359" t="s">
        <v>934</v>
      </c>
      <c r="E141" s="110"/>
      <c r="F141" s="110">
        <f>SUM(E93:E95,E97:E98,E100:E101,E103:E104,E106:E107)</f>
        <v>0</v>
      </c>
      <c r="G141" s="110"/>
      <c r="H141" s="110">
        <f>SUM(E141:G141)</f>
        <v>0</v>
      </c>
    </row>
    <row r="142" spans="1:8" ht="21.75" customHeight="1">
      <c r="A142" s="106" t="s">
        <v>1324</v>
      </c>
      <c r="B142" s="354"/>
      <c r="C142" s="357"/>
      <c r="D142" s="360"/>
      <c r="E142" s="110"/>
      <c r="F142" s="110">
        <f>SUM(F93:F95,F97:F98,F100:F101,F103:F104,F106:F107)</f>
        <v>0</v>
      </c>
      <c r="G142" s="110"/>
      <c r="H142" s="110">
        <f>SUM(E142:G142)</f>
        <v>0</v>
      </c>
    </row>
    <row r="143" spans="1:8" ht="21.75" customHeight="1">
      <c r="A143" s="106" t="s">
        <v>1325</v>
      </c>
      <c r="B143" s="355"/>
      <c r="C143" s="358"/>
      <c r="D143" s="361"/>
      <c r="E143" s="110">
        <f>IF(E142=0,,E142/E141*100)</f>
        <v>0</v>
      </c>
      <c r="F143" s="110">
        <f>IF(F142=0,,F142/F141*100)</f>
        <v>0</v>
      </c>
      <c r="G143" s="110">
        <f>IF(G142=0,,G142/G141*100)</f>
        <v>0</v>
      </c>
      <c r="H143" s="110">
        <f>IF(H142=0,,H142/H141*100)</f>
        <v>0</v>
      </c>
    </row>
    <row r="144" spans="1:8" ht="21.75" customHeight="1">
      <c r="A144" s="106" t="s">
        <v>1322</v>
      </c>
      <c r="B144" s="353" t="s">
        <v>595</v>
      </c>
      <c r="C144" s="356" t="s">
        <v>477</v>
      </c>
      <c r="D144" s="359" t="s">
        <v>596</v>
      </c>
      <c r="E144" s="110">
        <f>SUM(E117:E122)</f>
        <v>420</v>
      </c>
      <c r="F144" s="110"/>
      <c r="G144" s="110"/>
      <c r="H144" s="110">
        <f>SUM(E144:G144)</f>
        <v>420</v>
      </c>
    </row>
    <row r="145" spans="1:8" ht="21.75" customHeight="1">
      <c r="A145" s="106" t="s">
        <v>1324</v>
      </c>
      <c r="B145" s="354"/>
      <c r="C145" s="357"/>
      <c r="D145" s="360"/>
      <c r="E145" s="110">
        <f>SUM(F117:F122)</f>
        <v>0</v>
      </c>
      <c r="F145" s="110"/>
      <c r="G145" s="110"/>
      <c r="H145" s="110">
        <f>SUM(E145:G145)</f>
        <v>0</v>
      </c>
    </row>
    <row r="146" spans="1:8" ht="21.75" customHeight="1">
      <c r="A146" s="106" t="s">
        <v>1325</v>
      </c>
      <c r="B146" s="355"/>
      <c r="C146" s="358"/>
      <c r="D146" s="361"/>
      <c r="E146" s="110">
        <f>IF(E145=0,,E145/E144*100)</f>
        <v>0</v>
      </c>
      <c r="F146" s="110">
        <f>IF(F145=0,,F145/F144*100)</f>
        <v>0</v>
      </c>
      <c r="G146" s="110">
        <f>IF(G145=0,,G145/G144*100)</f>
        <v>0</v>
      </c>
      <c r="H146" s="110">
        <f>IF(H145=0,,H145/H144*100)</f>
        <v>0</v>
      </c>
    </row>
    <row r="147" spans="1:8" ht="21.75" customHeight="1">
      <c r="A147" s="111" t="s">
        <v>1322</v>
      </c>
      <c r="B147" s="112"/>
      <c r="C147" s="111"/>
      <c r="D147" s="48" t="s">
        <v>912</v>
      </c>
      <c r="E147" s="113">
        <f aca="true" t="shared" si="6" ref="E147:G148">SUM(E132,E135,E138,E141,E144)</f>
        <v>160420</v>
      </c>
      <c r="F147" s="113">
        <f t="shared" si="6"/>
        <v>137947</v>
      </c>
      <c r="G147" s="113">
        <f t="shared" si="6"/>
        <v>0</v>
      </c>
      <c r="H147" s="113">
        <f>SUM(E147:G147)</f>
        <v>298367</v>
      </c>
    </row>
    <row r="148" spans="1:8" ht="21.75" customHeight="1">
      <c r="A148" s="111" t="s">
        <v>1324</v>
      </c>
      <c r="B148" s="112"/>
      <c r="C148" s="111"/>
      <c r="D148" s="48" t="s">
        <v>1298</v>
      </c>
      <c r="E148" s="113">
        <f t="shared" si="6"/>
        <v>100749.97</v>
      </c>
      <c r="F148" s="113">
        <f t="shared" si="6"/>
        <v>34422.92</v>
      </c>
      <c r="G148" s="113">
        <f t="shared" si="6"/>
        <v>0</v>
      </c>
      <c r="H148" s="113">
        <f>SUM(E148:G148)</f>
        <v>135172.89</v>
      </c>
    </row>
    <row r="149" spans="1:8" ht="21.75" customHeight="1">
      <c r="A149" s="111" t="s">
        <v>1325</v>
      </c>
      <c r="B149" s="112"/>
      <c r="C149" s="111"/>
      <c r="D149" s="48" t="s">
        <v>1326</v>
      </c>
      <c r="E149" s="113">
        <f>IF(E148=0,,E148/E147*100)</f>
        <v>62.803871088392974</v>
      </c>
      <c r="F149" s="113">
        <f>IF(F148=0,,F148/F147*100)</f>
        <v>24.953728605913863</v>
      </c>
      <c r="G149" s="113">
        <f>IF(G148=0,,G148/G147*100)</f>
        <v>0</v>
      </c>
      <c r="H149" s="113">
        <f>IF(H148=0,,H148/H147*100)</f>
        <v>45.304236058277226</v>
      </c>
    </row>
    <row r="150" spans="1:8" ht="12.75">
      <c r="A150" s="115"/>
      <c r="B150" s="52"/>
      <c r="C150" s="51"/>
      <c r="D150" s="115"/>
      <c r="E150" s="115"/>
      <c r="F150" s="115"/>
      <c r="G150" s="116"/>
      <c r="H150" s="81"/>
    </row>
    <row r="151" spans="1:8" ht="12.75">
      <c r="A151" s="115" t="s">
        <v>1322</v>
      </c>
      <c r="B151" s="52" t="s">
        <v>912</v>
      </c>
      <c r="C151" s="51"/>
      <c r="D151" s="115"/>
      <c r="E151" s="115"/>
      <c r="F151" s="115"/>
      <c r="G151" s="116"/>
      <c r="H151" s="81"/>
    </row>
    <row r="152" spans="1:8" ht="12.75">
      <c r="A152" s="115" t="s">
        <v>1324</v>
      </c>
      <c r="B152" s="52" t="s">
        <v>1298</v>
      </c>
      <c r="C152" s="51"/>
      <c r="D152" s="115"/>
      <c r="E152" s="115"/>
      <c r="F152" s="115"/>
      <c r="G152" s="116"/>
      <c r="H152" s="81"/>
    </row>
    <row r="153" spans="1:8" ht="12.75">
      <c r="A153" s="115" t="s">
        <v>1325</v>
      </c>
      <c r="B153" s="52" t="s">
        <v>1326</v>
      </c>
      <c r="C153" s="51"/>
      <c r="D153" s="115"/>
      <c r="E153" s="115"/>
      <c r="F153" s="115"/>
      <c r="G153" s="116"/>
      <c r="H153" s="81"/>
    </row>
    <row r="154" spans="1:8" ht="12.75">
      <c r="A154" s="115"/>
      <c r="B154" s="52"/>
      <c r="C154" s="51"/>
      <c r="D154" s="115"/>
      <c r="E154" s="115"/>
      <c r="F154" s="115"/>
      <c r="G154" s="116"/>
      <c r="H154" s="81"/>
    </row>
    <row r="155" spans="1:8" ht="12.75">
      <c r="A155" s="327" t="s">
        <v>463</v>
      </c>
      <c r="B155" s="327"/>
      <c r="C155" s="327"/>
      <c r="D155" s="327"/>
      <c r="E155" s="327"/>
      <c r="F155" s="327"/>
      <c r="G155" s="327"/>
      <c r="H155" s="81"/>
    </row>
    <row r="156" spans="1:8" ht="12.75">
      <c r="A156" s="329" t="s">
        <v>21</v>
      </c>
      <c r="B156" s="330"/>
      <c r="C156" s="330"/>
      <c r="D156" s="330"/>
      <c r="E156" s="330"/>
      <c r="F156" s="330"/>
      <c r="G156" s="330"/>
      <c r="H156" s="372"/>
    </row>
    <row r="157" spans="1:8" ht="28.5" customHeight="1">
      <c r="A157" s="330"/>
      <c r="B157" s="330"/>
      <c r="C157" s="330"/>
      <c r="D157" s="330"/>
      <c r="E157" s="330"/>
      <c r="F157" s="330"/>
      <c r="G157" s="330"/>
      <c r="H157" s="372"/>
    </row>
    <row r="158" spans="1:8" ht="12.75">
      <c r="A158" s="330"/>
      <c r="B158" s="330"/>
      <c r="C158" s="330"/>
      <c r="D158" s="330"/>
      <c r="E158" s="330"/>
      <c r="F158" s="330"/>
      <c r="G158" s="330"/>
      <c r="H158" s="372"/>
    </row>
    <row r="161" spans="1:5" ht="12.75">
      <c r="A161" s="382" t="s">
        <v>477</v>
      </c>
      <c r="B161" s="382"/>
      <c r="C161" s="382" t="s">
        <v>686</v>
      </c>
      <c r="D161" s="382"/>
      <c r="E161" s="382"/>
    </row>
    <row r="162" spans="1:5" ht="12.75">
      <c r="A162" s="55" t="s">
        <v>1327</v>
      </c>
      <c r="B162" s="55"/>
      <c r="C162" s="382" t="s">
        <v>602</v>
      </c>
      <c r="D162" s="382"/>
      <c r="E162" s="382"/>
    </row>
    <row r="163" spans="1:5" ht="12.75">
      <c r="A163" s="382" t="s">
        <v>1328</v>
      </c>
      <c r="B163" s="382"/>
      <c r="C163" s="382" t="s">
        <v>332</v>
      </c>
      <c r="D163" s="382"/>
      <c r="E163" s="382"/>
    </row>
    <row r="164" spans="1:5" ht="12.75">
      <c r="A164" s="55" t="s">
        <v>1329</v>
      </c>
      <c r="B164" s="57" t="s">
        <v>1330</v>
      </c>
      <c r="C164" s="382" t="s">
        <v>935</v>
      </c>
      <c r="D164" s="382"/>
      <c r="E164" s="382"/>
    </row>
    <row r="165" spans="1:8" ht="12.75">
      <c r="A165" s="383" t="s">
        <v>1331</v>
      </c>
      <c r="B165" s="383"/>
      <c r="C165" s="383"/>
      <c r="D165" s="368" t="s">
        <v>1296</v>
      </c>
      <c r="E165" s="368"/>
      <c r="F165" s="368"/>
      <c r="G165" s="368"/>
      <c r="H165" s="368"/>
    </row>
    <row r="166" spans="1:8" ht="12.75">
      <c r="A166" s="382" t="s">
        <v>1332</v>
      </c>
      <c r="B166" s="382"/>
      <c r="C166" s="382"/>
      <c r="D166" s="366">
        <v>5</v>
      </c>
      <c r="E166" s="369"/>
      <c r="F166" s="369"/>
      <c r="G166" s="369"/>
      <c r="H166" s="369"/>
    </row>
    <row r="167" spans="1:8" ht="12.75">
      <c r="A167" s="382" t="s">
        <v>1333</v>
      </c>
      <c r="B167" s="382"/>
      <c r="C167" s="382"/>
      <c r="D167" s="366">
        <v>5</v>
      </c>
      <c r="E167" s="369"/>
      <c r="F167" s="369"/>
      <c r="G167" s="369"/>
      <c r="H167" s="369"/>
    </row>
    <row r="168" spans="1:8" ht="12.75">
      <c r="A168" s="382" t="s">
        <v>465</v>
      </c>
      <c r="B168" s="382"/>
      <c r="C168" s="382"/>
      <c r="D168" s="367">
        <f>IF(D166=0,,D167/D166*100)</f>
        <v>100</v>
      </c>
      <c r="E168" s="371"/>
      <c r="F168" s="371"/>
      <c r="G168" s="371"/>
      <c r="H168" s="371"/>
    </row>
    <row r="169" spans="1:5" ht="12.75">
      <c r="A169" s="56"/>
      <c r="B169" s="56"/>
      <c r="C169" s="56"/>
      <c r="D169" s="56"/>
      <c r="E169" s="56"/>
    </row>
    <row r="170" spans="1:5" ht="12.75">
      <c r="A170" s="55" t="s">
        <v>1329</v>
      </c>
      <c r="B170" s="57" t="s">
        <v>1330</v>
      </c>
      <c r="C170" s="382" t="s">
        <v>936</v>
      </c>
      <c r="D170" s="382"/>
      <c r="E170" s="382"/>
    </row>
    <row r="171" spans="1:8" ht="12.75">
      <c r="A171" s="382" t="s">
        <v>1337</v>
      </c>
      <c r="B171" s="382"/>
      <c r="C171" s="382"/>
      <c r="D171" s="366">
        <v>40</v>
      </c>
      <c r="E171" s="369"/>
      <c r="F171" s="369"/>
      <c r="G171" s="369"/>
      <c r="H171" s="369"/>
    </row>
    <row r="172" spans="1:8" ht="12.75">
      <c r="A172" s="382" t="s">
        <v>1333</v>
      </c>
      <c r="B172" s="382"/>
      <c r="C172" s="382"/>
      <c r="D172" s="366">
        <v>40</v>
      </c>
      <c r="E172" s="369"/>
      <c r="F172" s="369"/>
      <c r="G172" s="369"/>
      <c r="H172" s="369"/>
    </row>
    <row r="173" spans="1:8" ht="12.75">
      <c r="A173" s="382" t="s">
        <v>465</v>
      </c>
      <c r="B173" s="382"/>
      <c r="C173" s="382"/>
      <c r="D173" s="367">
        <f>IF(D171=0,,D172/D171*100)</f>
        <v>100</v>
      </c>
      <c r="E173" s="371"/>
      <c r="F173" s="371"/>
      <c r="G173" s="371"/>
      <c r="H173" s="371"/>
    </row>
    <row r="174" spans="1:8" ht="12.75">
      <c r="A174" s="382"/>
      <c r="B174" s="382"/>
      <c r="C174" s="382"/>
      <c r="D174" s="366"/>
      <c r="E174" s="369"/>
      <c r="F174" s="369"/>
      <c r="G174" s="369"/>
      <c r="H174" s="369"/>
    </row>
    <row r="175" spans="1:5" ht="12.75">
      <c r="A175" s="55" t="s">
        <v>1329</v>
      </c>
      <c r="B175" s="57" t="s">
        <v>1330</v>
      </c>
      <c r="C175" s="382" t="s">
        <v>937</v>
      </c>
      <c r="D175" s="382"/>
      <c r="E175" s="382"/>
    </row>
    <row r="176" spans="1:8" ht="12.75">
      <c r="A176" s="382" t="s">
        <v>1337</v>
      </c>
      <c r="B176" s="382"/>
      <c r="C176" s="382"/>
      <c r="D176" s="366">
        <v>2</v>
      </c>
      <c r="E176" s="369"/>
      <c r="F176" s="369"/>
      <c r="G176" s="369"/>
      <c r="H176" s="369"/>
    </row>
    <row r="177" spans="1:8" ht="12.75">
      <c r="A177" s="382" t="s">
        <v>1333</v>
      </c>
      <c r="B177" s="382"/>
      <c r="C177" s="382"/>
      <c r="D177" s="366">
        <v>3.5</v>
      </c>
      <c r="E177" s="369"/>
      <c r="F177" s="369"/>
      <c r="G177" s="369"/>
      <c r="H177" s="369"/>
    </row>
    <row r="178" spans="1:8" ht="12.75">
      <c r="A178" s="382" t="s">
        <v>465</v>
      </c>
      <c r="B178" s="382"/>
      <c r="C178" s="382"/>
      <c r="D178" s="367">
        <f>IF(D176=0,,D177/D176*100)</f>
        <v>175</v>
      </c>
      <c r="E178" s="371"/>
      <c r="F178" s="371"/>
      <c r="G178" s="371"/>
      <c r="H178" s="371"/>
    </row>
    <row r="179" spans="1:8" ht="12.75">
      <c r="A179" s="382"/>
      <c r="B179" s="382"/>
      <c r="C179" s="382"/>
      <c r="D179" s="366"/>
      <c r="E179" s="369"/>
      <c r="F179" s="369"/>
      <c r="G179" s="369"/>
      <c r="H179" s="369"/>
    </row>
    <row r="181" spans="1:8" ht="12.75">
      <c r="A181" s="327" t="s">
        <v>463</v>
      </c>
      <c r="B181" s="327"/>
      <c r="C181" s="327"/>
      <c r="D181" s="327"/>
      <c r="E181" s="327"/>
      <c r="F181" s="327"/>
      <c r="G181" s="327"/>
      <c r="H181" s="81"/>
    </row>
    <row r="182" spans="1:8" ht="12.75">
      <c r="A182" s="329" t="s">
        <v>156</v>
      </c>
      <c r="B182" s="330"/>
      <c r="C182" s="330"/>
      <c r="D182" s="330"/>
      <c r="E182" s="330"/>
      <c r="F182" s="330"/>
      <c r="G182" s="330"/>
      <c r="H182" s="372"/>
    </row>
    <row r="183" spans="1:8" ht="12.75">
      <c r="A183" s="330"/>
      <c r="B183" s="330"/>
      <c r="C183" s="330"/>
      <c r="D183" s="330"/>
      <c r="E183" s="330"/>
      <c r="F183" s="330"/>
      <c r="G183" s="330"/>
      <c r="H183" s="372"/>
    </row>
    <row r="184" spans="1:8" ht="12.75">
      <c r="A184" s="330"/>
      <c r="B184" s="330"/>
      <c r="C184" s="330"/>
      <c r="D184" s="330"/>
      <c r="E184" s="330"/>
      <c r="F184" s="330"/>
      <c r="G184" s="330"/>
      <c r="H184" s="372"/>
    </row>
    <row r="186" spans="1:5" ht="12.75">
      <c r="A186" s="382" t="s">
        <v>477</v>
      </c>
      <c r="B186" s="382"/>
      <c r="C186" s="382" t="s">
        <v>694</v>
      </c>
      <c r="D186" s="382"/>
      <c r="E186" s="382"/>
    </row>
    <row r="187" spans="1:5" ht="12.75">
      <c r="A187" s="55" t="s">
        <v>1327</v>
      </c>
      <c r="B187" s="55"/>
      <c r="C187" s="382" t="s">
        <v>938</v>
      </c>
      <c r="D187" s="382"/>
      <c r="E187" s="382"/>
    </row>
    <row r="188" spans="1:5" ht="12.75">
      <c r="A188" s="382" t="s">
        <v>1328</v>
      </c>
      <c r="B188" s="382"/>
      <c r="C188" s="382" t="s">
        <v>332</v>
      </c>
      <c r="D188" s="382"/>
      <c r="E188" s="382"/>
    </row>
    <row r="189" spans="1:5" ht="12.75">
      <c r="A189" s="55" t="s">
        <v>1329</v>
      </c>
      <c r="B189" s="57" t="s">
        <v>1330</v>
      </c>
      <c r="C189" s="382" t="s">
        <v>939</v>
      </c>
      <c r="D189" s="382"/>
      <c r="E189" s="382"/>
    </row>
    <row r="190" spans="1:8" ht="12.75">
      <c r="A190" s="383" t="s">
        <v>1331</v>
      </c>
      <c r="B190" s="383"/>
      <c r="C190" s="383"/>
      <c r="D190" s="368" t="s">
        <v>1296</v>
      </c>
      <c r="E190" s="368"/>
      <c r="F190" s="368"/>
      <c r="G190" s="368"/>
      <c r="H190" s="368"/>
    </row>
    <row r="191" spans="1:8" ht="12.75">
      <c r="A191" s="382" t="s">
        <v>1332</v>
      </c>
      <c r="B191" s="382"/>
      <c r="C191" s="382"/>
      <c r="D191" s="366">
        <v>0</v>
      </c>
      <c r="E191" s="369"/>
      <c r="F191" s="369"/>
      <c r="G191" s="369"/>
      <c r="H191" s="369"/>
    </row>
    <row r="192" spans="1:8" ht="12.75">
      <c r="A192" s="382" t="s">
        <v>1333</v>
      </c>
      <c r="B192" s="382"/>
      <c r="C192" s="382"/>
      <c r="D192" s="366">
        <v>0</v>
      </c>
      <c r="E192" s="369"/>
      <c r="F192" s="369"/>
      <c r="G192" s="369"/>
      <c r="H192" s="369"/>
    </row>
    <row r="193" spans="1:8" ht="12.75">
      <c r="A193" s="382" t="s">
        <v>465</v>
      </c>
      <c r="B193" s="382"/>
      <c r="C193" s="382"/>
      <c r="D193" s="367">
        <f>IF(D191=0,,D192/D191*100)</f>
        <v>0</v>
      </c>
      <c r="E193" s="371"/>
      <c r="F193" s="371"/>
      <c r="G193" s="371"/>
      <c r="H193" s="371"/>
    </row>
    <row r="194" spans="1:5" ht="12.75">
      <c r="A194" s="56"/>
      <c r="B194" s="56"/>
      <c r="C194" s="56"/>
      <c r="D194" s="56"/>
      <c r="E194" s="56"/>
    </row>
    <row r="195" spans="1:5" ht="12.75">
      <c r="A195" s="55" t="s">
        <v>1329</v>
      </c>
      <c r="B195" s="57" t="s">
        <v>1330</v>
      </c>
      <c r="C195" s="382" t="s">
        <v>940</v>
      </c>
      <c r="D195" s="382"/>
      <c r="E195" s="382"/>
    </row>
    <row r="196" spans="1:8" ht="12.75">
      <c r="A196" s="382" t="s">
        <v>1337</v>
      </c>
      <c r="B196" s="382"/>
      <c r="C196" s="382"/>
      <c r="D196" s="366">
        <v>0</v>
      </c>
      <c r="E196" s="369"/>
      <c r="F196" s="369"/>
      <c r="G196" s="369"/>
      <c r="H196" s="369"/>
    </row>
    <row r="197" spans="1:8" ht="12.75">
      <c r="A197" s="382" t="s">
        <v>1333</v>
      </c>
      <c r="B197" s="382"/>
      <c r="C197" s="382"/>
      <c r="D197" s="366">
        <v>1.5</v>
      </c>
      <c r="E197" s="369"/>
      <c r="F197" s="369"/>
      <c r="G197" s="369"/>
      <c r="H197" s="369"/>
    </row>
    <row r="198" spans="1:8" ht="12.75">
      <c r="A198" s="382" t="s">
        <v>465</v>
      </c>
      <c r="B198" s="382"/>
      <c r="C198" s="382"/>
      <c r="D198" s="367">
        <f>IF(D196=0,,D197/D196*100)</f>
        <v>0</v>
      </c>
      <c r="E198" s="371"/>
      <c r="F198" s="371"/>
      <c r="G198" s="371"/>
      <c r="H198" s="371"/>
    </row>
    <row r="199" spans="1:8" ht="12.75">
      <c r="A199" s="382"/>
      <c r="B199" s="382"/>
      <c r="C199" s="382"/>
      <c r="D199" s="366"/>
      <c r="E199" s="369"/>
      <c r="F199" s="369"/>
      <c r="G199" s="369"/>
      <c r="H199" s="369"/>
    </row>
    <row r="201" spans="1:8" ht="12.75">
      <c r="A201" s="327" t="s">
        <v>463</v>
      </c>
      <c r="B201" s="327"/>
      <c r="C201" s="327"/>
      <c r="D201" s="327"/>
      <c r="E201" s="327"/>
      <c r="F201" s="327"/>
      <c r="G201" s="327"/>
      <c r="H201" s="81"/>
    </row>
    <row r="202" spans="1:8" ht="12.75">
      <c r="A202" s="329" t="s">
        <v>157</v>
      </c>
      <c r="B202" s="330"/>
      <c r="C202" s="330"/>
      <c r="D202" s="330"/>
      <c r="E202" s="330"/>
      <c r="F202" s="330"/>
      <c r="G202" s="330"/>
      <c r="H202" s="372"/>
    </row>
    <row r="203" spans="1:8" ht="12.75">
      <c r="A203" s="330"/>
      <c r="B203" s="330"/>
      <c r="C203" s="330"/>
      <c r="D203" s="330"/>
      <c r="E203" s="330"/>
      <c r="F203" s="330"/>
      <c r="G203" s="330"/>
      <c r="H203" s="372"/>
    </row>
    <row r="204" spans="1:8" ht="12.75">
      <c r="A204" s="330"/>
      <c r="B204" s="330"/>
      <c r="C204" s="330"/>
      <c r="D204" s="330"/>
      <c r="E204" s="330"/>
      <c r="F204" s="330"/>
      <c r="G204" s="330"/>
      <c r="H204" s="372"/>
    </row>
    <row r="206" spans="1:5" ht="12.75">
      <c r="A206" s="382" t="s">
        <v>477</v>
      </c>
      <c r="B206" s="382"/>
      <c r="C206" s="382" t="s">
        <v>922</v>
      </c>
      <c r="D206" s="382"/>
      <c r="E206" s="382"/>
    </row>
    <row r="207" spans="1:5" ht="12.75">
      <c r="A207" s="55" t="s">
        <v>1327</v>
      </c>
      <c r="B207" s="55"/>
      <c r="C207" s="382" t="s">
        <v>941</v>
      </c>
      <c r="D207" s="382"/>
      <c r="E207" s="382"/>
    </row>
    <row r="208" spans="1:5" ht="12.75">
      <c r="A208" s="382" t="s">
        <v>1328</v>
      </c>
      <c r="B208" s="382"/>
      <c r="C208" s="382" t="s">
        <v>332</v>
      </c>
      <c r="D208" s="382"/>
      <c r="E208" s="382"/>
    </row>
    <row r="209" spans="1:5" ht="12.75">
      <c r="A209" s="55" t="s">
        <v>1329</v>
      </c>
      <c r="B209" s="57" t="s">
        <v>1330</v>
      </c>
      <c r="C209" s="382" t="s">
        <v>942</v>
      </c>
      <c r="D209" s="382"/>
      <c r="E209" s="382"/>
    </row>
    <row r="210" spans="1:8" ht="12.75">
      <c r="A210" s="383" t="s">
        <v>1331</v>
      </c>
      <c r="B210" s="383"/>
      <c r="C210" s="383"/>
      <c r="D210" s="368" t="s">
        <v>1296</v>
      </c>
      <c r="E210" s="368"/>
      <c r="F210" s="368"/>
      <c r="G210" s="368"/>
      <c r="H210" s="368"/>
    </row>
    <row r="211" spans="1:8" ht="12.75">
      <c r="A211" s="382" t="s">
        <v>1332</v>
      </c>
      <c r="B211" s="382"/>
      <c r="C211" s="382"/>
      <c r="D211" s="366">
        <v>0</v>
      </c>
      <c r="E211" s="369"/>
      <c r="F211" s="369"/>
      <c r="G211" s="369"/>
      <c r="H211" s="369"/>
    </row>
    <row r="212" spans="1:8" ht="12.75">
      <c r="A212" s="382" t="s">
        <v>1333</v>
      </c>
      <c r="B212" s="382"/>
      <c r="C212" s="382"/>
      <c r="D212" s="366">
        <v>0</v>
      </c>
      <c r="E212" s="369"/>
      <c r="F212" s="369"/>
      <c r="G212" s="369"/>
      <c r="H212" s="369"/>
    </row>
    <row r="213" spans="1:8" ht="12.75">
      <c r="A213" s="382" t="s">
        <v>465</v>
      </c>
      <c r="B213" s="382"/>
      <c r="C213" s="382"/>
      <c r="D213" s="367">
        <f>IF(D211=0,,D212/D211*100)</f>
        <v>0</v>
      </c>
      <c r="E213" s="371"/>
      <c r="F213" s="371"/>
      <c r="G213" s="371"/>
      <c r="H213" s="371"/>
    </row>
    <row r="214" spans="1:5" ht="12.75">
      <c r="A214" s="56"/>
      <c r="B214" s="56"/>
      <c r="C214" s="56"/>
      <c r="D214" s="56"/>
      <c r="E214" s="56"/>
    </row>
    <row r="215" spans="1:5" ht="12.75">
      <c r="A215" s="55" t="s">
        <v>1329</v>
      </c>
      <c r="B215" s="57" t="s">
        <v>1330</v>
      </c>
      <c r="C215" s="382" t="s">
        <v>943</v>
      </c>
      <c r="D215" s="382"/>
      <c r="E215" s="382"/>
    </row>
    <row r="216" spans="1:8" ht="12.75">
      <c r="A216" s="382" t="s">
        <v>1337</v>
      </c>
      <c r="B216" s="382"/>
      <c r="C216" s="382"/>
      <c r="D216" s="366">
        <v>0</v>
      </c>
      <c r="E216" s="369"/>
      <c r="F216" s="369"/>
      <c r="G216" s="369"/>
      <c r="H216" s="369"/>
    </row>
    <row r="217" spans="1:8" ht="12.75">
      <c r="A217" s="382" t="s">
        <v>1333</v>
      </c>
      <c r="B217" s="382"/>
      <c r="C217" s="382"/>
      <c r="D217" s="367">
        <v>0</v>
      </c>
      <c r="E217" s="371"/>
      <c r="F217" s="371"/>
      <c r="G217" s="371"/>
      <c r="H217" s="371"/>
    </row>
    <row r="218" spans="1:8" ht="12.75">
      <c r="A218" s="382" t="s">
        <v>465</v>
      </c>
      <c r="B218" s="382"/>
      <c r="C218" s="382"/>
      <c r="D218" s="367">
        <f>IF(D216=0,,D217/D216*100)</f>
        <v>0</v>
      </c>
      <c r="E218" s="371"/>
      <c r="F218" s="371"/>
      <c r="G218" s="371"/>
      <c r="H218" s="371"/>
    </row>
    <row r="219" spans="1:8" ht="12.75">
      <c r="A219" s="382"/>
      <c r="B219" s="382"/>
      <c r="C219" s="382"/>
      <c r="D219" s="366"/>
      <c r="E219" s="369"/>
      <c r="F219" s="369"/>
      <c r="G219" s="369"/>
      <c r="H219" s="369"/>
    </row>
    <row r="221" spans="1:8" ht="12.75">
      <c r="A221" s="327" t="s">
        <v>463</v>
      </c>
      <c r="B221" s="327"/>
      <c r="C221" s="327"/>
      <c r="D221" s="327"/>
      <c r="E221" s="327"/>
      <c r="F221" s="327"/>
      <c r="G221" s="327"/>
      <c r="H221" s="81"/>
    </row>
    <row r="222" spans="1:8" ht="12.75" customHeight="1">
      <c r="A222" s="329" t="s">
        <v>158</v>
      </c>
      <c r="B222" s="330"/>
      <c r="C222" s="330"/>
      <c r="D222" s="330"/>
      <c r="E222" s="330"/>
      <c r="F222" s="330"/>
      <c r="G222" s="330"/>
      <c r="H222" s="372"/>
    </row>
    <row r="223" spans="1:8" ht="12.75">
      <c r="A223" s="330"/>
      <c r="B223" s="330"/>
      <c r="C223" s="330"/>
      <c r="D223" s="330"/>
      <c r="E223" s="330"/>
      <c r="F223" s="330"/>
      <c r="G223" s="330"/>
      <c r="H223" s="372"/>
    </row>
    <row r="224" spans="1:8" ht="12.75">
      <c r="A224" s="330"/>
      <c r="B224" s="330"/>
      <c r="C224" s="330"/>
      <c r="D224" s="330"/>
      <c r="E224" s="330"/>
      <c r="F224" s="330"/>
      <c r="G224" s="330"/>
      <c r="H224" s="372"/>
    </row>
    <row r="226" spans="1:5" ht="12.75">
      <c r="A226" s="382" t="s">
        <v>477</v>
      </c>
      <c r="B226" s="382"/>
      <c r="C226" s="382" t="s">
        <v>934</v>
      </c>
      <c r="D226" s="382"/>
      <c r="E226" s="382"/>
    </row>
    <row r="227" spans="1:5" ht="12.75">
      <c r="A227" s="55" t="s">
        <v>1327</v>
      </c>
      <c r="B227" s="55"/>
      <c r="C227" s="382" t="s">
        <v>944</v>
      </c>
      <c r="D227" s="382"/>
      <c r="E227" s="382"/>
    </row>
    <row r="228" spans="1:5" ht="12.75">
      <c r="A228" s="382" t="s">
        <v>1328</v>
      </c>
      <c r="B228" s="382"/>
      <c r="C228" s="382" t="s">
        <v>332</v>
      </c>
      <c r="D228" s="382"/>
      <c r="E228" s="382"/>
    </row>
    <row r="229" spans="1:5" ht="12.75">
      <c r="A229" s="55" t="s">
        <v>1329</v>
      </c>
      <c r="B229" s="57" t="s">
        <v>1330</v>
      </c>
      <c r="C229" s="382" t="s">
        <v>945</v>
      </c>
      <c r="D229" s="382"/>
      <c r="E229" s="382"/>
    </row>
    <row r="230" spans="1:8" ht="12.75">
      <c r="A230" s="383" t="s">
        <v>1331</v>
      </c>
      <c r="B230" s="383"/>
      <c r="C230" s="383"/>
      <c r="D230" s="368" t="s">
        <v>1296</v>
      </c>
      <c r="E230" s="368"/>
      <c r="F230" s="368"/>
      <c r="G230" s="368"/>
      <c r="H230" s="368"/>
    </row>
    <row r="231" spans="1:8" ht="12.75">
      <c r="A231" s="382" t="s">
        <v>1332</v>
      </c>
      <c r="B231" s="382"/>
      <c r="C231" s="382"/>
      <c r="D231" s="366">
        <v>0</v>
      </c>
      <c r="E231" s="369"/>
      <c r="F231" s="369"/>
      <c r="G231" s="369"/>
      <c r="H231" s="369"/>
    </row>
    <row r="232" spans="1:8" ht="12.75">
      <c r="A232" s="382" t="s">
        <v>1333</v>
      </c>
      <c r="B232" s="382"/>
      <c r="C232" s="382"/>
      <c r="D232" s="366">
        <v>0</v>
      </c>
      <c r="E232" s="369"/>
      <c r="F232" s="369"/>
      <c r="G232" s="369"/>
      <c r="H232" s="369"/>
    </row>
    <row r="233" spans="1:8" ht="12.75">
      <c r="A233" s="382" t="s">
        <v>465</v>
      </c>
      <c r="B233" s="382"/>
      <c r="C233" s="382"/>
      <c r="D233" s="367">
        <f>IF(D231=0,,D232/D231*100)</f>
        <v>0</v>
      </c>
      <c r="E233" s="371"/>
      <c r="F233" s="371"/>
      <c r="G233" s="371"/>
      <c r="H233" s="371"/>
    </row>
    <row r="235" spans="1:8" ht="12.75">
      <c r="A235" s="327" t="s">
        <v>463</v>
      </c>
      <c r="B235" s="327"/>
      <c r="C235" s="327"/>
      <c r="D235" s="327"/>
      <c r="E235" s="327"/>
      <c r="F235" s="327"/>
      <c r="G235" s="327"/>
      <c r="H235" s="81"/>
    </row>
    <row r="236" spans="1:8" ht="12.75" customHeight="1">
      <c r="A236" s="329" t="s">
        <v>787</v>
      </c>
      <c r="B236" s="330"/>
      <c r="C236" s="330"/>
      <c r="D236" s="330"/>
      <c r="E236" s="330"/>
      <c r="F236" s="330"/>
      <c r="G236" s="330"/>
      <c r="H236" s="372"/>
    </row>
    <row r="237" spans="1:8" ht="12.75">
      <c r="A237" s="330"/>
      <c r="B237" s="330"/>
      <c r="C237" s="330"/>
      <c r="D237" s="330"/>
      <c r="E237" s="330"/>
      <c r="F237" s="330"/>
      <c r="G237" s="330"/>
      <c r="H237" s="372"/>
    </row>
    <row r="238" spans="1:8" ht="12.75">
      <c r="A238" s="330"/>
      <c r="B238" s="330"/>
      <c r="C238" s="330"/>
      <c r="D238" s="330"/>
      <c r="E238" s="330"/>
      <c r="F238" s="330"/>
      <c r="G238" s="330"/>
      <c r="H238" s="372"/>
    </row>
    <row r="240" spans="1:5" ht="12.75">
      <c r="A240" s="382" t="s">
        <v>477</v>
      </c>
      <c r="B240" s="382"/>
      <c r="C240" s="382" t="s">
        <v>596</v>
      </c>
      <c r="D240" s="382"/>
      <c r="E240" s="382"/>
    </row>
    <row r="241" spans="1:5" ht="12.75">
      <c r="A241" s="55" t="s">
        <v>1327</v>
      </c>
      <c r="B241" s="55"/>
      <c r="C241" s="382" t="s">
        <v>597</v>
      </c>
      <c r="D241" s="382"/>
      <c r="E241" s="382"/>
    </row>
    <row r="242" spans="1:5" ht="12.75">
      <c r="A242" s="382" t="s">
        <v>1328</v>
      </c>
      <c r="B242" s="382"/>
      <c r="C242" s="382" t="s">
        <v>332</v>
      </c>
      <c r="D242" s="382"/>
      <c r="E242" s="382"/>
    </row>
    <row r="243" spans="1:5" ht="12.75">
      <c r="A243" s="55" t="s">
        <v>1329</v>
      </c>
      <c r="B243" s="57" t="s">
        <v>1330</v>
      </c>
      <c r="C243" s="382" t="s">
        <v>598</v>
      </c>
      <c r="D243" s="382"/>
      <c r="E243" s="382"/>
    </row>
    <row r="244" spans="1:8" ht="12.75">
      <c r="A244" s="383" t="s">
        <v>1331</v>
      </c>
      <c r="B244" s="383"/>
      <c r="C244" s="383"/>
      <c r="D244" s="368" t="s">
        <v>1296</v>
      </c>
      <c r="E244" s="368"/>
      <c r="F244" s="368"/>
      <c r="G244" s="368"/>
      <c r="H244" s="368"/>
    </row>
    <row r="245" spans="1:8" ht="12.75">
      <c r="A245" s="382" t="s">
        <v>1332</v>
      </c>
      <c r="B245" s="382"/>
      <c r="C245" s="382"/>
      <c r="D245" s="366">
        <v>40</v>
      </c>
      <c r="E245" s="369"/>
      <c r="F245" s="369"/>
      <c r="G245" s="369"/>
      <c r="H245" s="369"/>
    </row>
    <row r="246" spans="1:8" ht="12.75">
      <c r="A246" s="382" t="s">
        <v>1333</v>
      </c>
      <c r="B246" s="382"/>
      <c r="C246" s="382"/>
      <c r="D246" s="366">
        <v>40</v>
      </c>
      <c r="E246" s="369"/>
      <c r="F246" s="369"/>
      <c r="G246" s="369"/>
      <c r="H246" s="369"/>
    </row>
    <row r="247" spans="1:8" ht="12.75">
      <c r="A247" s="382" t="s">
        <v>465</v>
      </c>
      <c r="B247" s="382"/>
      <c r="C247" s="382"/>
      <c r="D247" s="367">
        <f>IF(D245=0,,D246/D245*100)</f>
        <v>100</v>
      </c>
      <c r="E247" s="371"/>
      <c r="F247" s="371"/>
      <c r="G247" s="371"/>
      <c r="H247" s="371"/>
    </row>
    <row r="249" spans="1:8" ht="12.75">
      <c r="A249" s="327" t="s">
        <v>463</v>
      </c>
      <c r="B249" s="327"/>
      <c r="C249" s="327"/>
      <c r="D249" s="327"/>
      <c r="E249" s="327"/>
      <c r="F249" s="327"/>
      <c r="G249" s="327"/>
      <c r="H249" s="81"/>
    </row>
    <row r="250" spans="1:8" ht="12.75" customHeight="1">
      <c r="A250" s="329" t="s">
        <v>1732</v>
      </c>
      <c r="B250" s="329"/>
      <c r="C250" s="329"/>
      <c r="D250" s="329"/>
      <c r="E250" s="329"/>
      <c r="F250" s="329"/>
      <c r="G250" s="329"/>
      <c r="H250" s="329"/>
    </row>
    <row r="251" spans="1:8" ht="12.75">
      <c r="A251" s="329"/>
      <c r="B251" s="329"/>
      <c r="C251" s="329"/>
      <c r="D251" s="329"/>
      <c r="E251" s="329"/>
      <c r="F251" s="329"/>
      <c r="G251" s="329"/>
      <c r="H251" s="329"/>
    </row>
    <row r="252" spans="1:8" ht="12.75">
      <c r="A252" s="329"/>
      <c r="B252" s="329"/>
      <c r="C252" s="329"/>
      <c r="D252" s="329"/>
      <c r="E252" s="329"/>
      <c r="F252" s="329"/>
      <c r="G252" s="329"/>
      <c r="H252" s="329"/>
    </row>
  </sheetData>
  <mergeCells count="146">
    <mergeCell ref="A249:G249"/>
    <mergeCell ref="A250:H252"/>
    <mergeCell ref="A246:C246"/>
    <mergeCell ref="D246:H246"/>
    <mergeCell ref="A247:C247"/>
    <mergeCell ref="D247:H247"/>
    <mergeCell ref="A244:C244"/>
    <mergeCell ref="D244:H244"/>
    <mergeCell ref="A245:C245"/>
    <mergeCell ref="D245:H245"/>
    <mergeCell ref="C241:E241"/>
    <mergeCell ref="A242:B242"/>
    <mergeCell ref="C242:E242"/>
    <mergeCell ref="C243:E243"/>
    <mergeCell ref="A240:B240"/>
    <mergeCell ref="C240:E240"/>
    <mergeCell ref="C161:E161"/>
    <mergeCell ref="C162:E162"/>
    <mergeCell ref="A166:C166"/>
    <mergeCell ref="A167:C167"/>
    <mergeCell ref="A168:C168"/>
    <mergeCell ref="A161:B161"/>
    <mergeCell ref="A174:C174"/>
    <mergeCell ref="C175:E175"/>
    <mergeCell ref="A5:C8"/>
    <mergeCell ref="A28:H28"/>
    <mergeCell ref="A29:H30"/>
    <mergeCell ref="A61:H61"/>
    <mergeCell ref="A62:H63"/>
    <mergeCell ref="A86:H86"/>
    <mergeCell ref="A87:H88"/>
    <mergeCell ref="A110:H110"/>
    <mergeCell ref="A111:H112"/>
    <mergeCell ref="A130:D130"/>
    <mergeCell ref="E130:H130"/>
    <mergeCell ref="B132:B134"/>
    <mergeCell ref="C132:C134"/>
    <mergeCell ref="D132:D134"/>
    <mergeCell ref="A125:H125"/>
    <mergeCell ref="A126:H127"/>
    <mergeCell ref="B135:B137"/>
    <mergeCell ref="C135:C137"/>
    <mergeCell ref="D135:D137"/>
    <mergeCell ref="B138:B140"/>
    <mergeCell ref="C138:C140"/>
    <mergeCell ref="D138:D140"/>
    <mergeCell ref="D144:D146"/>
    <mergeCell ref="D172:H172"/>
    <mergeCell ref="D166:H166"/>
    <mergeCell ref="D167:H167"/>
    <mergeCell ref="D168:H168"/>
    <mergeCell ref="C170:E170"/>
    <mergeCell ref="A171:C171"/>
    <mergeCell ref="A172:C172"/>
    <mergeCell ref="D171:H171"/>
    <mergeCell ref="D141:D143"/>
    <mergeCell ref="A165:C165"/>
    <mergeCell ref="A155:G155"/>
    <mergeCell ref="A163:B163"/>
    <mergeCell ref="C163:E163"/>
    <mergeCell ref="C164:E164"/>
    <mergeCell ref="A156:H158"/>
    <mergeCell ref="D165:H165"/>
    <mergeCell ref="B144:B146"/>
    <mergeCell ref="C144:C146"/>
    <mergeCell ref="A173:C173"/>
    <mergeCell ref="A176:C176"/>
    <mergeCell ref="B141:B143"/>
    <mergeCell ref="C141:C143"/>
    <mergeCell ref="D176:H176"/>
    <mergeCell ref="D177:H177"/>
    <mergeCell ref="D173:H173"/>
    <mergeCell ref="D174:H174"/>
    <mergeCell ref="A177:C177"/>
    <mergeCell ref="A178:C178"/>
    <mergeCell ref="A179:C179"/>
    <mergeCell ref="C187:E187"/>
    <mergeCell ref="D178:H178"/>
    <mergeCell ref="D179:H179"/>
    <mergeCell ref="A186:B186"/>
    <mergeCell ref="C186:E186"/>
    <mergeCell ref="A181:G181"/>
    <mergeCell ref="A182:H184"/>
    <mergeCell ref="A188:B188"/>
    <mergeCell ref="C188:E188"/>
    <mergeCell ref="C189:E189"/>
    <mergeCell ref="A196:C196"/>
    <mergeCell ref="A197:C197"/>
    <mergeCell ref="A198:C198"/>
    <mergeCell ref="A190:C190"/>
    <mergeCell ref="A191:C191"/>
    <mergeCell ref="A192:C192"/>
    <mergeCell ref="A193:C193"/>
    <mergeCell ref="A199:C199"/>
    <mergeCell ref="D196:H196"/>
    <mergeCell ref="D197:H197"/>
    <mergeCell ref="D190:H190"/>
    <mergeCell ref="D191:H191"/>
    <mergeCell ref="D192:H192"/>
    <mergeCell ref="D193:H193"/>
    <mergeCell ref="D198:H198"/>
    <mergeCell ref="D199:H199"/>
    <mergeCell ref="C195:E195"/>
    <mergeCell ref="A206:B206"/>
    <mergeCell ref="C206:E206"/>
    <mergeCell ref="A201:G201"/>
    <mergeCell ref="A202:H204"/>
    <mergeCell ref="A213:C213"/>
    <mergeCell ref="C207:E207"/>
    <mergeCell ref="A208:B208"/>
    <mergeCell ref="C208:E208"/>
    <mergeCell ref="C209:E209"/>
    <mergeCell ref="D216:H216"/>
    <mergeCell ref="C215:E215"/>
    <mergeCell ref="A216:C216"/>
    <mergeCell ref="D210:H210"/>
    <mergeCell ref="D211:H211"/>
    <mergeCell ref="D212:H212"/>
    <mergeCell ref="D213:H213"/>
    <mergeCell ref="A210:C210"/>
    <mergeCell ref="A211:C211"/>
    <mergeCell ref="A212:C212"/>
    <mergeCell ref="D217:H217"/>
    <mergeCell ref="D218:H218"/>
    <mergeCell ref="D219:H219"/>
    <mergeCell ref="A221:G221"/>
    <mergeCell ref="A217:C217"/>
    <mergeCell ref="A218:C218"/>
    <mergeCell ref="A219:C219"/>
    <mergeCell ref="A222:H224"/>
    <mergeCell ref="A226:B226"/>
    <mergeCell ref="C226:E226"/>
    <mergeCell ref="C227:E227"/>
    <mergeCell ref="A228:B228"/>
    <mergeCell ref="C228:E228"/>
    <mergeCell ref="C229:E229"/>
    <mergeCell ref="A230:C230"/>
    <mergeCell ref="D230:H230"/>
    <mergeCell ref="A235:G235"/>
    <mergeCell ref="A236:H238"/>
    <mergeCell ref="D231:H231"/>
    <mergeCell ref="D232:H232"/>
    <mergeCell ref="D233:H233"/>
    <mergeCell ref="A231:C231"/>
    <mergeCell ref="A232:C232"/>
    <mergeCell ref="A233:C233"/>
  </mergeCells>
  <printOptions/>
  <pageMargins left="0.75" right="0.75" top="1" bottom="1" header="0.4921259845" footer="0.4921259845"/>
  <pageSetup horizontalDpi="600" verticalDpi="600" orientation="portrait" r:id="rId1"/>
  <headerFooter alignWithMargins="0">
    <oddHeader>&amp;C&amp;F</oddHeader>
    <oddFooter>&amp;CStránka &amp;P z &amp;N</oddFooter>
  </headerFooter>
</worksheet>
</file>

<file path=xl/worksheets/sheet15.xml><?xml version="1.0" encoding="utf-8"?>
<worksheet xmlns="http://schemas.openxmlformats.org/spreadsheetml/2006/main" xmlns:r="http://schemas.openxmlformats.org/officeDocument/2006/relationships">
  <dimension ref="A2:T132"/>
  <sheetViews>
    <sheetView workbookViewId="0" topLeftCell="A70">
      <selection activeCell="J78" sqref="J78"/>
    </sheetView>
  </sheetViews>
  <sheetFormatPr defaultColWidth="9.140625" defaultRowHeight="12.75"/>
  <cols>
    <col min="1" max="2" width="6.7109375" style="0" customWidth="1"/>
    <col min="4" max="4" width="20.421875" style="0" customWidth="1"/>
    <col min="5" max="7" width="10.140625" style="0" customWidth="1"/>
    <col min="10" max="20" width="9.140625" style="1" customWidth="1"/>
  </cols>
  <sheetData>
    <row r="2" ht="12.75">
      <c r="A2" s="131" t="s">
        <v>947</v>
      </c>
    </row>
    <row r="4" spans="1:7" ht="20.25" customHeight="1">
      <c r="A4" s="82"/>
      <c r="B4" s="83"/>
      <c r="C4" s="84"/>
      <c r="D4" s="85"/>
      <c r="E4" s="86" t="s">
        <v>464</v>
      </c>
      <c r="F4" s="86" t="s">
        <v>1295</v>
      </c>
      <c r="G4" s="86" t="s">
        <v>1320</v>
      </c>
    </row>
    <row r="5" spans="1:7" ht="20.25" customHeight="1">
      <c r="A5" s="340" t="s">
        <v>946</v>
      </c>
      <c r="B5" s="341"/>
      <c r="C5" s="342"/>
      <c r="D5" s="48" t="s">
        <v>466</v>
      </c>
      <c r="E5" s="217">
        <f>SUM(E6:E8)</f>
        <v>54800</v>
      </c>
      <c r="F5" s="217">
        <f>SUM(F6:F8)</f>
        <v>41500</v>
      </c>
      <c r="G5" s="158">
        <f>SUM(H78)</f>
        <v>75.72992700729927</v>
      </c>
    </row>
    <row r="6" spans="1:7" ht="20.25" customHeight="1">
      <c r="A6" s="343"/>
      <c r="B6" s="344"/>
      <c r="C6" s="345"/>
      <c r="D6" s="69" t="s">
        <v>1318</v>
      </c>
      <c r="E6" s="87">
        <f>SUM(E76)</f>
        <v>54800</v>
      </c>
      <c r="F6" s="87">
        <f>SUM(E77)</f>
        <v>41500</v>
      </c>
      <c r="G6" s="88">
        <f>SUM(E78)</f>
        <v>75.72992700729927</v>
      </c>
    </row>
    <row r="7" spans="1:7" ht="20.25" customHeight="1">
      <c r="A7" s="343"/>
      <c r="B7" s="344"/>
      <c r="C7" s="345"/>
      <c r="D7" s="69" t="s">
        <v>1319</v>
      </c>
      <c r="E7" s="87">
        <f>SUM(F76)</f>
        <v>0</v>
      </c>
      <c r="F7" s="87">
        <f>SUM(F77)</f>
        <v>0</v>
      </c>
      <c r="G7" s="88">
        <f>SUM(F78)</f>
        <v>0</v>
      </c>
    </row>
    <row r="8" spans="1:7" ht="20.25" customHeight="1">
      <c r="A8" s="346"/>
      <c r="B8" s="347"/>
      <c r="C8" s="348"/>
      <c r="D8" s="69" t="s">
        <v>469</v>
      </c>
      <c r="E8" s="87">
        <f>SUM(G76)</f>
        <v>0</v>
      </c>
      <c r="F8" s="87">
        <f>SUM(G77)</f>
        <v>0</v>
      </c>
      <c r="G8" s="88">
        <f>SUM(G78)</f>
        <v>0</v>
      </c>
    </row>
    <row r="11" spans="1:20" s="145" customFormat="1" ht="19.5" customHeight="1">
      <c r="A11" s="136" t="s">
        <v>947</v>
      </c>
      <c r="B11" s="137"/>
      <c r="C11" s="138"/>
      <c r="D11" s="139"/>
      <c r="E11" s="140">
        <f>SUM(E25,E48+E58)</f>
        <v>54800</v>
      </c>
      <c r="F11" s="140">
        <f>SUM(F25,F48+F58)</f>
        <v>41500</v>
      </c>
      <c r="G11" s="140">
        <f>SUM(G25,G48+G58)</f>
        <v>90750</v>
      </c>
      <c r="H11" s="140">
        <f>IF(E11=0,,F11/E11*100)</f>
        <v>75.72992700729927</v>
      </c>
      <c r="J11" s="263"/>
      <c r="K11" s="147"/>
      <c r="L11" s="147"/>
      <c r="M11" s="147"/>
      <c r="N11" s="147"/>
      <c r="O11" s="147"/>
      <c r="P11" s="147"/>
      <c r="Q11" s="147"/>
      <c r="R11" s="147"/>
      <c r="S11" s="147"/>
      <c r="T11" s="147"/>
    </row>
    <row r="12" spans="1:20" s="145" customFormat="1" ht="19.5" customHeight="1">
      <c r="A12" s="27"/>
      <c r="B12" s="132" t="s">
        <v>948</v>
      </c>
      <c r="C12" s="27" t="s">
        <v>477</v>
      </c>
      <c r="D12" s="19" t="s">
        <v>949</v>
      </c>
      <c r="E12" s="40" t="s">
        <v>464</v>
      </c>
      <c r="F12" s="40" t="s">
        <v>1295</v>
      </c>
      <c r="G12" s="40" t="s">
        <v>1299</v>
      </c>
      <c r="H12" s="18" t="s">
        <v>465</v>
      </c>
      <c r="J12" s="147"/>
      <c r="K12" s="147"/>
      <c r="L12" s="147"/>
      <c r="M12" s="147"/>
      <c r="N12" s="147"/>
      <c r="O12" s="147"/>
      <c r="P12" s="147"/>
      <c r="Q12" s="147"/>
      <c r="R12" s="147"/>
      <c r="S12" s="147"/>
      <c r="T12" s="147"/>
    </row>
    <row r="13" spans="1:20" s="145" customFormat="1" ht="19.5" customHeight="1">
      <c r="A13" s="78" t="s">
        <v>470</v>
      </c>
      <c r="B13" s="141" t="s">
        <v>471</v>
      </c>
      <c r="C13" s="78" t="s">
        <v>472</v>
      </c>
      <c r="D13" s="79" t="s">
        <v>462</v>
      </c>
      <c r="E13" s="80"/>
      <c r="F13" s="80"/>
      <c r="G13" s="80"/>
      <c r="H13" s="80"/>
      <c r="J13" s="147"/>
      <c r="K13" s="147"/>
      <c r="L13" s="147"/>
      <c r="M13" s="147"/>
      <c r="N13" s="147"/>
      <c r="O13" s="147"/>
      <c r="P13" s="147"/>
      <c r="Q13" s="147"/>
      <c r="R13" s="147"/>
      <c r="S13" s="147"/>
      <c r="T13" s="147"/>
    </row>
    <row r="14" spans="1:20" s="145" customFormat="1" ht="19.5" customHeight="1">
      <c r="A14" s="47" t="s">
        <v>473</v>
      </c>
      <c r="B14" s="47" t="s">
        <v>474</v>
      </c>
      <c r="C14" s="25" t="s">
        <v>475</v>
      </c>
      <c r="D14" s="146" t="s">
        <v>476</v>
      </c>
      <c r="E14" s="63">
        <f>SUM(E15:E16)</f>
        <v>53800</v>
      </c>
      <c r="F14" s="63">
        <f>SUM(F15:F16)</f>
        <v>41500</v>
      </c>
      <c r="G14" s="63">
        <f>SUM(G15:G16)</f>
        <v>89750</v>
      </c>
      <c r="H14" s="63">
        <f aca="true" t="shared" si="0" ref="H14:H25">IF(E14=0,,F14/E14*100)</f>
        <v>77.13754646840148</v>
      </c>
      <c r="J14" s="147"/>
      <c r="K14" s="147"/>
      <c r="L14" s="147"/>
      <c r="M14" s="147"/>
      <c r="N14" s="147"/>
      <c r="O14" s="147"/>
      <c r="P14" s="147"/>
      <c r="Q14" s="147"/>
      <c r="R14" s="147"/>
      <c r="S14" s="147"/>
      <c r="T14" s="147"/>
    </row>
    <row r="15" spans="1:20" s="145" customFormat="1" ht="19.5" customHeight="1">
      <c r="A15" s="32">
        <v>633</v>
      </c>
      <c r="B15" s="73" t="s">
        <v>1548</v>
      </c>
      <c r="C15" s="32" t="s">
        <v>1540</v>
      </c>
      <c r="D15" s="33" t="s">
        <v>1147</v>
      </c>
      <c r="E15" s="34">
        <v>300</v>
      </c>
      <c r="F15" s="34">
        <v>0</v>
      </c>
      <c r="G15" s="34">
        <v>300</v>
      </c>
      <c r="H15" s="34">
        <f t="shared" si="0"/>
        <v>0</v>
      </c>
      <c r="J15" s="147"/>
      <c r="K15" s="147"/>
      <c r="L15" s="147"/>
      <c r="M15" s="147"/>
      <c r="N15" s="147"/>
      <c r="O15" s="147"/>
      <c r="P15" s="147"/>
      <c r="Q15" s="147"/>
      <c r="R15" s="147"/>
      <c r="S15" s="147"/>
      <c r="T15" s="147"/>
    </row>
    <row r="16" spans="1:20" s="145" customFormat="1" ht="19.5" customHeight="1">
      <c r="A16" s="32" t="s">
        <v>205</v>
      </c>
      <c r="B16" s="73" t="s">
        <v>1148</v>
      </c>
      <c r="C16" s="32" t="s">
        <v>1540</v>
      </c>
      <c r="D16" s="33" t="s">
        <v>599</v>
      </c>
      <c r="E16" s="34">
        <v>53500</v>
      </c>
      <c r="F16" s="34">
        <v>41500</v>
      </c>
      <c r="G16" s="34">
        <v>89450</v>
      </c>
      <c r="H16" s="34">
        <f t="shared" si="0"/>
        <v>77.57009345794393</v>
      </c>
      <c r="J16" s="147"/>
      <c r="K16" s="147"/>
      <c r="L16" s="147"/>
      <c r="M16" s="147"/>
      <c r="N16" s="147"/>
      <c r="O16" s="147"/>
      <c r="P16" s="147"/>
      <c r="Q16" s="147"/>
      <c r="R16" s="147"/>
      <c r="S16" s="147"/>
      <c r="T16" s="147"/>
    </row>
    <row r="17" spans="1:20" s="145" customFormat="1" ht="19.5" customHeight="1">
      <c r="A17" s="47" t="s">
        <v>1704</v>
      </c>
      <c r="B17" s="47" t="s">
        <v>1705</v>
      </c>
      <c r="C17" s="25" t="s">
        <v>475</v>
      </c>
      <c r="D17" s="17" t="s">
        <v>1304</v>
      </c>
      <c r="E17" s="26">
        <f>SUM(E18:E18)</f>
        <v>0</v>
      </c>
      <c r="F17" s="26">
        <f>SUM(F18:F18)</f>
        <v>0</v>
      </c>
      <c r="G17" s="26">
        <f>SUM(G18:G18)</f>
        <v>0</v>
      </c>
      <c r="H17" s="26">
        <f t="shared" si="0"/>
        <v>0</v>
      </c>
      <c r="J17" s="147"/>
      <c r="K17" s="147"/>
      <c r="L17" s="147"/>
      <c r="M17" s="147"/>
      <c r="N17" s="147"/>
      <c r="O17" s="147"/>
      <c r="P17" s="147"/>
      <c r="Q17" s="147"/>
      <c r="R17" s="147"/>
      <c r="S17" s="147"/>
      <c r="T17" s="147"/>
    </row>
    <row r="18" spans="1:8" s="147" customFormat="1" ht="19.5" customHeight="1">
      <c r="A18" s="64"/>
      <c r="B18" s="64" t="s">
        <v>950</v>
      </c>
      <c r="C18" s="65" t="s">
        <v>1540</v>
      </c>
      <c r="D18" s="70"/>
      <c r="E18" s="66"/>
      <c r="F18" s="134"/>
      <c r="G18" s="66"/>
      <c r="H18" s="134">
        <f t="shared" si="0"/>
        <v>0</v>
      </c>
    </row>
    <row r="19" spans="1:20" s="145" customFormat="1" ht="19.5" customHeight="1">
      <c r="A19" s="47" t="s">
        <v>270</v>
      </c>
      <c r="B19" s="47" t="s">
        <v>1713</v>
      </c>
      <c r="C19" s="25" t="s">
        <v>475</v>
      </c>
      <c r="D19" s="17" t="s">
        <v>1714</v>
      </c>
      <c r="E19" s="26">
        <f>SUM(E20:E20)</f>
        <v>0</v>
      </c>
      <c r="F19" s="26">
        <f>SUM(F20:F20)</f>
        <v>0</v>
      </c>
      <c r="G19" s="26">
        <f>SUM(G20:G20)</f>
        <v>0</v>
      </c>
      <c r="H19" s="26">
        <f t="shared" si="0"/>
        <v>0</v>
      </c>
      <c r="J19" s="147"/>
      <c r="K19" s="147"/>
      <c r="L19" s="147"/>
      <c r="M19" s="147"/>
      <c r="N19" s="147"/>
      <c r="O19" s="147"/>
      <c r="P19" s="147"/>
      <c r="Q19" s="147"/>
      <c r="R19" s="147"/>
      <c r="S19" s="147"/>
      <c r="T19" s="147"/>
    </row>
    <row r="20" spans="1:20" s="145" customFormat="1" ht="19.5" customHeight="1">
      <c r="A20" s="32"/>
      <c r="B20" s="73" t="s">
        <v>951</v>
      </c>
      <c r="C20" s="32" t="s">
        <v>1540</v>
      </c>
      <c r="D20" s="33"/>
      <c r="E20" s="67"/>
      <c r="F20" s="67"/>
      <c r="G20" s="67"/>
      <c r="H20" s="67">
        <f t="shared" si="0"/>
        <v>0</v>
      </c>
      <c r="J20" s="147"/>
      <c r="K20" s="147"/>
      <c r="L20" s="147"/>
      <c r="M20" s="147"/>
      <c r="N20" s="147"/>
      <c r="O20" s="147"/>
      <c r="P20" s="147"/>
      <c r="Q20" s="147"/>
      <c r="R20" s="147"/>
      <c r="S20" s="147"/>
      <c r="T20" s="147"/>
    </row>
    <row r="21" spans="1:20" s="145" customFormat="1" ht="19.5" customHeight="1">
      <c r="A21" s="47" t="s">
        <v>1499</v>
      </c>
      <c r="B21" s="47" t="s">
        <v>1351</v>
      </c>
      <c r="C21" s="25" t="s">
        <v>475</v>
      </c>
      <c r="D21" s="17" t="s">
        <v>1352</v>
      </c>
      <c r="E21" s="26">
        <f>SUM(E22:E22)</f>
        <v>0</v>
      </c>
      <c r="F21" s="26">
        <f>SUM(F22:F22)</f>
        <v>0</v>
      </c>
      <c r="G21" s="26">
        <f>SUM(G22:G22)</f>
        <v>0</v>
      </c>
      <c r="H21" s="26">
        <f t="shared" si="0"/>
        <v>0</v>
      </c>
      <c r="J21" s="147"/>
      <c r="K21" s="147"/>
      <c r="L21" s="147"/>
      <c r="M21" s="147"/>
      <c r="N21" s="147"/>
      <c r="O21" s="147"/>
      <c r="P21" s="147"/>
      <c r="Q21" s="147"/>
      <c r="R21" s="147"/>
      <c r="S21" s="147"/>
      <c r="T21" s="147"/>
    </row>
    <row r="22" spans="1:20" s="145" customFormat="1" ht="19.5" customHeight="1">
      <c r="A22" s="32"/>
      <c r="B22" s="73" t="s">
        <v>952</v>
      </c>
      <c r="C22" s="32" t="s">
        <v>1540</v>
      </c>
      <c r="D22" s="33"/>
      <c r="E22" s="34"/>
      <c r="F22" s="34"/>
      <c r="G22" s="67"/>
      <c r="H22" s="67">
        <f t="shared" si="0"/>
        <v>0</v>
      </c>
      <c r="J22" s="147"/>
      <c r="K22" s="147"/>
      <c r="L22" s="147"/>
      <c r="M22" s="147"/>
      <c r="N22" s="147"/>
      <c r="O22" s="147"/>
      <c r="P22" s="147"/>
      <c r="Q22" s="147"/>
      <c r="R22" s="147"/>
      <c r="S22" s="147"/>
      <c r="T22" s="147"/>
    </row>
    <row r="23" spans="1:20" s="145" customFormat="1" ht="19.5" customHeight="1">
      <c r="A23" s="47" t="s">
        <v>1716</v>
      </c>
      <c r="B23" s="47" t="s">
        <v>1717</v>
      </c>
      <c r="C23" s="25" t="s">
        <v>475</v>
      </c>
      <c r="D23" s="17" t="s">
        <v>1718</v>
      </c>
      <c r="E23" s="26">
        <f>SUM(E24:E24)</f>
        <v>0</v>
      </c>
      <c r="F23" s="26">
        <f>SUM(F24:F24)</f>
        <v>0</v>
      </c>
      <c r="G23" s="26">
        <f>SUM(G24:G24)</f>
        <v>0</v>
      </c>
      <c r="H23" s="26">
        <f t="shared" si="0"/>
        <v>0</v>
      </c>
      <c r="J23" s="147"/>
      <c r="K23" s="147"/>
      <c r="L23" s="147"/>
      <c r="M23" s="147"/>
      <c r="N23" s="147"/>
      <c r="O23" s="147"/>
      <c r="P23" s="147"/>
      <c r="Q23" s="147"/>
      <c r="R23" s="147"/>
      <c r="S23" s="147"/>
      <c r="T23" s="147"/>
    </row>
    <row r="24" spans="1:20" s="145" customFormat="1" ht="19.5" customHeight="1">
      <c r="A24" s="32"/>
      <c r="B24" s="73" t="s">
        <v>979</v>
      </c>
      <c r="C24" s="32" t="s">
        <v>1540</v>
      </c>
      <c r="D24" s="33"/>
      <c r="E24" s="67"/>
      <c r="F24" s="67"/>
      <c r="G24" s="67"/>
      <c r="H24" s="67">
        <f t="shared" si="0"/>
        <v>0</v>
      </c>
      <c r="J24" s="147"/>
      <c r="K24" s="147"/>
      <c r="L24" s="147"/>
      <c r="M24" s="147"/>
      <c r="N24" s="147"/>
      <c r="O24" s="147"/>
      <c r="P24" s="147"/>
      <c r="Q24" s="147"/>
      <c r="R24" s="147"/>
      <c r="S24" s="147"/>
      <c r="T24" s="147"/>
    </row>
    <row r="25" spans="1:20" s="145" customFormat="1" ht="19.5" customHeight="1">
      <c r="A25" s="24"/>
      <c r="B25" s="72"/>
      <c r="C25" s="23" t="s">
        <v>1540</v>
      </c>
      <c r="D25" s="24" t="s">
        <v>466</v>
      </c>
      <c r="E25" s="31">
        <f>SUM(E23,E21,E19,E17,E14)</f>
        <v>53800</v>
      </c>
      <c r="F25" s="31">
        <f>SUM(F23,F21,F19,F17,F14)</f>
        <v>41500</v>
      </c>
      <c r="G25" s="31">
        <f>SUM(G23,G21,G19,G17,G14)</f>
        <v>89750</v>
      </c>
      <c r="H25" s="31">
        <f t="shared" si="0"/>
        <v>77.13754646840148</v>
      </c>
      <c r="J25" s="147"/>
      <c r="K25" s="147"/>
      <c r="L25" s="147"/>
      <c r="M25" s="147"/>
      <c r="N25" s="147"/>
      <c r="O25" s="147"/>
      <c r="P25" s="147"/>
      <c r="Q25" s="147"/>
      <c r="R25" s="147"/>
      <c r="S25" s="147"/>
      <c r="T25" s="147"/>
    </row>
    <row r="26" spans="1:20" s="145" customFormat="1" ht="8.25">
      <c r="A26" s="148"/>
      <c r="B26" s="149"/>
      <c r="C26" s="150"/>
      <c r="D26" s="151"/>
      <c r="E26" s="148"/>
      <c r="F26" s="148"/>
      <c r="G26" s="148"/>
      <c r="H26" s="148"/>
      <c r="J26" s="147"/>
      <c r="K26" s="147"/>
      <c r="L26" s="147"/>
      <c r="M26" s="147"/>
      <c r="N26" s="147"/>
      <c r="O26" s="147"/>
      <c r="P26" s="147"/>
      <c r="Q26" s="147"/>
      <c r="R26" s="147"/>
      <c r="S26" s="147"/>
      <c r="T26" s="147"/>
    </row>
    <row r="27" spans="1:20" s="145" customFormat="1" ht="8.25">
      <c r="A27" s="327" t="s">
        <v>713</v>
      </c>
      <c r="B27" s="327"/>
      <c r="C27" s="327"/>
      <c r="D27" s="327"/>
      <c r="E27" s="327"/>
      <c r="F27" s="327"/>
      <c r="G27" s="327"/>
      <c r="H27" s="328"/>
      <c r="J27" s="147"/>
      <c r="K27" s="147"/>
      <c r="L27" s="147"/>
      <c r="M27" s="147"/>
      <c r="N27" s="147"/>
      <c r="O27" s="147"/>
      <c r="P27" s="147"/>
      <c r="Q27" s="147"/>
      <c r="R27" s="147"/>
      <c r="S27" s="147"/>
      <c r="T27" s="147"/>
    </row>
    <row r="28" spans="1:20" s="145" customFormat="1" ht="8.25">
      <c r="A28" s="329" t="s">
        <v>22</v>
      </c>
      <c r="B28" s="330"/>
      <c r="C28" s="330"/>
      <c r="D28" s="330"/>
      <c r="E28" s="330"/>
      <c r="F28" s="330"/>
      <c r="G28" s="330"/>
      <c r="H28" s="330"/>
      <c r="J28" s="147"/>
      <c r="K28" s="147"/>
      <c r="L28" s="147"/>
      <c r="M28" s="147"/>
      <c r="N28" s="147"/>
      <c r="O28" s="147"/>
      <c r="P28" s="147"/>
      <c r="Q28" s="147"/>
      <c r="R28" s="147"/>
      <c r="S28" s="147"/>
      <c r="T28" s="147"/>
    </row>
    <row r="29" spans="1:20" s="145" customFormat="1" ht="19.5" customHeight="1">
      <c r="A29" s="330"/>
      <c r="B29" s="330"/>
      <c r="C29" s="330"/>
      <c r="D29" s="330"/>
      <c r="E29" s="330"/>
      <c r="F29" s="330"/>
      <c r="G29" s="330"/>
      <c r="H29" s="330"/>
      <c r="J29" s="147"/>
      <c r="K29" s="147"/>
      <c r="L29" s="147"/>
      <c r="M29" s="147"/>
      <c r="N29" s="147"/>
      <c r="O29" s="147"/>
      <c r="P29" s="147"/>
      <c r="Q29" s="147"/>
      <c r="R29" s="147"/>
      <c r="S29" s="147"/>
      <c r="T29" s="147"/>
    </row>
    <row r="30" spans="1:20" s="145" customFormat="1" ht="8.25">
      <c r="A30" s="148"/>
      <c r="B30" s="149"/>
      <c r="C30" s="150"/>
      <c r="D30" s="151"/>
      <c r="E30" s="148"/>
      <c r="F30" s="148"/>
      <c r="G30" s="148"/>
      <c r="H30" s="148"/>
      <c r="J30" s="147"/>
      <c r="K30" s="147"/>
      <c r="L30" s="147"/>
      <c r="M30" s="147"/>
      <c r="N30" s="147"/>
      <c r="O30" s="147"/>
      <c r="P30" s="147"/>
      <c r="Q30" s="147"/>
      <c r="R30" s="147"/>
      <c r="S30" s="147"/>
      <c r="T30" s="147"/>
    </row>
    <row r="31" spans="1:20" s="145" customFormat="1" ht="19.5" customHeight="1">
      <c r="A31" s="27"/>
      <c r="B31" s="132" t="s">
        <v>980</v>
      </c>
      <c r="C31" s="27" t="s">
        <v>477</v>
      </c>
      <c r="D31" s="19" t="s">
        <v>981</v>
      </c>
      <c r="E31" s="40" t="s">
        <v>464</v>
      </c>
      <c r="F31" s="40" t="s">
        <v>1295</v>
      </c>
      <c r="G31" s="40" t="s">
        <v>1299</v>
      </c>
      <c r="H31" s="18" t="s">
        <v>465</v>
      </c>
      <c r="J31" s="147"/>
      <c r="K31" s="147"/>
      <c r="L31" s="147"/>
      <c r="M31" s="147"/>
      <c r="N31" s="147"/>
      <c r="O31" s="147"/>
      <c r="P31" s="147"/>
      <c r="Q31" s="147"/>
      <c r="R31" s="147"/>
      <c r="S31" s="147"/>
      <c r="T31" s="147"/>
    </row>
    <row r="32" spans="1:20" s="145" customFormat="1" ht="19.5" customHeight="1">
      <c r="A32" s="78" t="s">
        <v>470</v>
      </c>
      <c r="B32" s="141" t="s">
        <v>471</v>
      </c>
      <c r="C32" s="78" t="s">
        <v>472</v>
      </c>
      <c r="D32" s="79" t="s">
        <v>462</v>
      </c>
      <c r="E32" s="80"/>
      <c r="F32" s="80"/>
      <c r="G32" s="80"/>
      <c r="H32" s="80"/>
      <c r="J32" s="147"/>
      <c r="K32" s="147"/>
      <c r="L32" s="147"/>
      <c r="M32" s="147"/>
      <c r="N32" s="147"/>
      <c r="O32" s="147"/>
      <c r="P32" s="147"/>
      <c r="Q32" s="147"/>
      <c r="R32" s="147"/>
      <c r="S32" s="147"/>
      <c r="T32" s="147"/>
    </row>
    <row r="33" spans="1:20" s="145" customFormat="1" ht="19.5" customHeight="1">
      <c r="A33" s="47" t="s">
        <v>473</v>
      </c>
      <c r="B33" s="47" t="s">
        <v>474</v>
      </c>
      <c r="C33" s="25" t="s">
        <v>475</v>
      </c>
      <c r="D33" s="146" t="s">
        <v>476</v>
      </c>
      <c r="E33" s="63">
        <f>SUM(E34:E39)</f>
        <v>1000</v>
      </c>
      <c r="F33" s="63">
        <f>SUM(F34:F39)</f>
        <v>0</v>
      </c>
      <c r="G33" s="63">
        <f>SUM(G34:G39)</f>
        <v>1000</v>
      </c>
      <c r="H33" s="63">
        <f aca="true" t="shared" si="1" ref="H33:H48">IF(E33=0,,F33/E33*100)</f>
        <v>0</v>
      </c>
      <c r="J33" s="147"/>
      <c r="K33" s="147"/>
      <c r="L33" s="147"/>
      <c r="M33" s="147"/>
      <c r="N33" s="147"/>
      <c r="O33" s="147"/>
      <c r="P33" s="147"/>
      <c r="Q33" s="147"/>
      <c r="R33" s="147"/>
      <c r="S33" s="147"/>
      <c r="T33" s="147"/>
    </row>
    <row r="34" spans="1:8" s="147" customFormat="1" ht="19.5" customHeight="1">
      <c r="A34" s="64" t="s">
        <v>90</v>
      </c>
      <c r="B34" s="73" t="s">
        <v>982</v>
      </c>
      <c r="C34" s="32" t="s">
        <v>1540</v>
      </c>
      <c r="D34" s="33" t="s">
        <v>1691</v>
      </c>
      <c r="E34" s="67">
        <v>1000</v>
      </c>
      <c r="F34" s="143">
        <v>0</v>
      </c>
      <c r="G34" s="143">
        <v>1000</v>
      </c>
      <c r="H34" s="134">
        <f t="shared" si="1"/>
        <v>0</v>
      </c>
    </row>
    <row r="35" spans="1:20" s="145" customFormat="1" ht="19.5" customHeight="1">
      <c r="A35" s="152">
        <v>716</v>
      </c>
      <c r="B35" s="73" t="s">
        <v>265</v>
      </c>
      <c r="C35" s="32" t="s">
        <v>1540</v>
      </c>
      <c r="D35" s="33" t="s">
        <v>600</v>
      </c>
      <c r="E35" s="66">
        <v>0</v>
      </c>
      <c r="F35" s="66">
        <v>0</v>
      </c>
      <c r="G35" s="66">
        <v>0</v>
      </c>
      <c r="H35" s="67">
        <f t="shared" si="1"/>
        <v>0</v>
      </c>
      <c r="J35" s="147"/>
      <c r="K35" s="147"/>
      <c r="L35" s="147"/>
      <c r="M35" s="147"/>
      <c r="N35" s="147"/>
      <c r="O35" s="147"/>
      <c r="P35" s="147"/>
      <c r="Q35" s="147"/>
      <c r="R35" s="147"/>
      <c r="S35" s="147"/>
      <c r="T35" s="147"/>
    </row>
    <row r="36" spans="1:20" s="145" customFormat="1" ht="19.5" customHeight="1">
      <c r="A36" s="152">
        <v>717</v>
      </c>
      <c r="B36" s="73" t="s">
        <v>506</v>
      </c>
      <c r="C36" s="32" t="s">
        <v>1540</v>
      </c>
      <c r="D36" s="33" t="s">
        <v>1691</v>
      </c>
      <c r="E36" s="66">
        <v>0</v>
      </c>
      <c r="F36" s="66">
        <v>0</v>
      </c>
      <c r="G36" s="66">
        <v>0</v>
      </c>
      <c r="H36" s="34">
        <f t="shared" si="1"/>
        <v>0</v>
      </c>
      <c r="J36" s="147"/>
      <c r="K36" s="147"/>
      <c r="L36" s="147"/>
      <c r="M36" s="147"/>
      <c r="N36" s="147"/>
      <c r="O36" s="147"/>
      <c r="P36" s="147"/>
      <c r="Q36" s="147"/>
      <c r="R36" s="147"/>
      <c r="S36" s="147"/>
      <c r="T36" s="147"/>
    </row>
    <row r="37" spans="1:20" s="145" customFormat="1" ht="19.5" customHeight="1">
      <c r="A37" s="152">
        <v>717</v>
      </c>
      <c r="B37" s="73" t="s">
        <v>207</v>
      </c>
      <c r="C37" s="32" t="s">
        <v>1540</v>
      </c>
      <c r="D37" s="33" t="s">
        <v>206</v>
      </c>
      <c r="E37" s="66">
        <v>0</v>
      </c>
      <c r="F37" s="66">
        <v>0</v>
      </c>
      <c r="G37" s="66">
        <v>0</v>
      </c>
      <c r="H37" s="67">
        <f t="shared" si="1"/>
        <v>0</v>
      </c>
      <c r="J37" s="147"/>
      <c r="K37" s="147"/>
      <c r="L37" s="147"/>
      <c r="M37" s="147"/>
      <c r="N37" s="147"/>
      <c r="O37" s="147"/>
      <c r="P37" s="147"/>
      <c r="Q37" s="147"/>
      <c r="R37" s="147"/>
      <c r="S37" s="147"/>
      <c r="T37" s="147"/>
    </row>
    <row r="38" spans="1:20" s="145" customFormat="1" ht="19.5" customHeight="1">
      <c r="A38" s="152">
        <v>717</v>
      </c>
      <c r="B38" s="73" t="s">
        <v>1690</v>
      </c>
      <c r="C38" s="32" t="s">
        <v>1540</v>
      </c>
      <c r="D38" s="33" t="s">
        <v>1692</v>
      </c>
      <c r="E38" s="66">
        <v>0</v>
      </c>
      <c r="F38" s="66">
        <v>0</v>
      </c>
      <c r="G38" s="66">
        <v>0</v>
      </c>
      <c r="H38" s="67">
        <f t="shared" si="1"/>
        <v>0</v>
      </c>
      <c r="J38" s="147"/>
      <c r="K38" s="147"/>
      <c r="L38" s="147"/>
      <c r="M38" s="147"/>
      <c r="N38" s="147"/>
      <c r="O38" s="147"/>
      <c r="P38" s="147"/>
      <c r="Q38" s="147"/>
      <c r="R38" s="147"/>
      <c r="S38" s="147"/>
      <c r="T38" s="147"/>
    </row>
    <row r="39" spans="1:20" s="145" customFormat="1" ht="19.5" customHeight="1">
      <c r="A39" s="152">
        <v>717</v>
      </c>
      <c r="B39" s="73" t="s">
        <v>1693</v>
      </c>
      <c r="C39" s="32" t="s">
        <v>1540</v>
      </c>
      <c r="D39" s="33" t="s">
        <v>208</v>
      </c>
      <c r="E39" s="66">
        <v>0</v>
      </c>
      <c r="F39" s="66">
        <v>0</v>
      </c>
      <c r="G39" s="66">
        <v>0</v>
      </c>
      <c r="H39" s="34">
        <f t="shared" si="1"/>
        <v>0</v>
      </c>
      <c r="J39" s="147"/>
      <c r="K39" s="147"/>
      <c r="L39" s="147"/>
      <c r="M39" s="147"/>
      <c r="N39" s="147"/>
      <c r="O39" s="147"/>
      <c r="P39" s="147"/>
      <c r="Q39" s="147"/>
      <c r="R39" s="147"/>
      <c r="S39" s="147"/>
      <c r="T39" s="147"/>
    </row>
    <row r="40" spans="1:20" s="145" customFormat="1" ht="19.5" customHeight="1">
      <c r="A40" s="47" t="s">
        <v>1704</v>
      </c>
      <c r="B40" s="47" t="s">
        <v>1705</v>
      </c>
      <c r="C40" s="25" t="s">
        <v>475</v>
      </c>
      <c r="D40" s="17" t="s">
        <v>1304</v>
      </c>
      <c r="E40" s="26">
        <f>SUM(E41:E41)</f>
        <v>0</v>
      </c>
      <c r="F40" s="26">
        <f>SUM(F41:F41)</f>
        <v>0</v>
      </c>
      <c r="G40" s="26">
        <f>SUM(G41:G41)</f>
        <v>0</v>
      </c>
      <c r="H40" s="26">
        <f t="shared" si="1"/>
        <v>0</v>
      </c>
      <c r="J40" s="147"/>
      <c r="K40" s="147"/>
      <c r="L40" s="147"/>
      <c r="M40" s="147"/>
      <c r="N40" s="147"/>
      <c r="O40" s="147"/>
      <c r="P40" s="147"/>
      <c r="Q40" s="147"/>
      <c r="R40" s="147"/>
      <c r="S40" s="147"/>
      <c r="T40" s="147"/>
    </row>
    <row r="41" spans="1:8" s="147" customFormat="1" ht="19.5" customHeight="1">
      <c r="A41" s="64"/>
      <c r="B41" s="64" t="s">
        <v>266</v>
      </c>
      <c r="C41" s="65" t="s">
        <v>1540</v>
      </c>
      <c r="D41" s="70"/>
      <c r="E41" s="66"/>
      <c r="F41" s="66"/>
      <c r="G41" s="66"/>
      <c r="H41" s="134">
        <f t="shared" si="1"/>
        <v>0</v>
      </c>
    </row>
    <row r="42" spans="1:20" s="145" customFormat="1" ht="19.5" customHeight="1">
      <c r="A42" s="47" t="s">
        <v>1712</v>
      </c>
      <c r="B42" s="47" t="s">
        <v>1713</v>
      </c>
      <c r="C42" s="25" t="s">
        <v>475</v>
      </c>
      <c r="D42" s="17" t="s">
        <v>1714</v>
      </c>
      <c r="E42" s="26">
        <f>SUM(E43:E43)</f>
        <v>0</v>
      </c>
      <c r="F42" s="26">
        <f>SUM(F43:F43)</f>
        <v>0</v>
      </c>
      <c r="G42" s="26">
        <f>SUM(G43:G43)</f>
        <v>0</v>
      </c>
      <c r="H42" s="26">
        <f t="shared" si="1"/>
        <v>0</v>
      </c>
      <c r="J42" s="147"/>
      <c r="K42" s="147"/>
      <c r="L42" s="147"/>
      <c r="M42" s="147"/>
      <c r="N42" s="147"/>
      <c r="O42" s="147"/>
      <c r="P42" s="147"/>
      <c r="Q42" s="147"/>
      <c r="R42" s="147"/>
      <c r="S42" s="147"/>
      <c r="T42" s="147"/>
    </row>
    <row r="43" spans="1:20" s="145" customFormat="1" ht="19.5" customHeight="1">
      <c r="A43" s="152"/>
      <c r="B43" s="73" t="s">
        <v>267</v>
      </c>
      <c r="C43" s="32" t="s">
        <v>1540</v>
      </c>
      <c r="D43" s="33"/>
      <c r="E43" s="34"/>
      <c r="F43" s="67"/>
      <c r="G43" s="34"/>
      <c r="H43" s="67">
        <f t="shared" si="1"/>
        <v>0</v>
      </c>
      <c r="J43" s="147"/>
      <c r="K43" s="147"/>
      <c r="L43" s="147"/>
      <c r="M43" s="147"/>
      <c r="N43" s="147"/>
      <c r="O43" s="147"/>
      <c r="P43" s="147"/>
      <c r="Q43" s="147"/>
      <c r="R43" s="147"/>
      <c r="S43" s="147"/>
      <c r="T43" s="147"/>
    </row>
    <row r="44" spans="1:20" s="145" customFormat="1" ht="19.5" customHeight="1">
      <c r="A44" s="47" t="s">
        <v>1499</v>
      </c>
      <c r="B44" s="47" t="s">
        <v>1351</v>
      </c>
      <c r="C44" s="25" t="s">
        <v>475</v>
      </c>
      <c r="D44" s="17" t="s">
        <v>1352</v>
      </c>
      <c r="E44" s="26">
        <f>SUM(E45:E45)</f>
        <v>0</v>
      </c>
      <c r="F44" s="26">
        <f>SUM(F45:F45)</f>
        <v>0</v>
      </c>
      <c r="G44" s="26">
        <f>SUM(G45:G45)</f>
        <v>0</v>
      </c>
      <c r="H44" s="26">
        <f t="shared" si="1"/>
        <v>0</v>
      </c>
      <c r="J44" s="147"/>
      <c r="K44" s="147"/>
      <c r="L44" s="147"/>
      <c r="M44" s="147"/>
      <c r="N44" s="147"/>
      <c r="O44" s="147"/>
      <c r="P44" s="147"/>
      <c r="Q44" s="147"/>
      <c r="R44" s="147"/>
      <c r="S44" s="147"/>
      <c r="T44" s="147"/>
    </row>
    <row r="45" spans="1:20" s="145" customFormat="1" ht="19.5" customHeight="1">
      <c r="A45" s="32"/>
      <c r="B45" s="73" t="s">
        <v>268</v>
      </c>
      <c r="C45" s="32" t="s">
        <v>1540</v>
      </c>
      <c r="D45" s="33"/>
      <c r="E45" s="67"/>
      <c r="F45" s="34"/>
      <c r="G45" s="67"/>
      <c r="H45" s="67">
        <f t="shared" si="1"/>
        <v>0</v>
      </c>
      <c r="J45" s="147"/>
      <c r="K45" s="147"/>
      <c r="L45" s="147"/>
      <c r="M45" s="147"/>
      <c r="N45" s="147"/>
      <c r="O45" s="147"/>
      <c r="P45" s="147"/>
      <c r="Q45" s="147"/>
      <c r="R45" s="147"/>
      <c r="S45" s="147"/>
      <c r="T45" s="147"/>
    </row>
    <row r="46" spans="1:20" s="145" customFormat="1" ht="19.5" customHeight="1">
      <c r="A46" s="47" t="s">
        <v>1716</v>
      </c>
      <c r="B46" s="47" t="s">
        <v>1717</v>
      </c>
      <c r="C46" s="25" t="s">
        <v>475</v>
      </c>
      <c r="D46" s="17" t="s">
        <v>1718</v>
      </c>
      <c r="E46" s="26">
        <f>SUM(E47:E47)</f>
        <v>0</v>
      </c>
      <c r="F46" s="26">
        <f>SUM(F47:F47)</f>
        <v>0</v>
      </c>
      <c r="G46" s="26">
        <f>SUM(G47:G47)</f>
        <v>0</v>
      </c>
      <c r="H46" s="26">
        <f t="shared" si="1"/>
        <v>0</v>
      </c>
      <c r="J46" s="147"/>
      <c r="K46" s="147"/>
      <c r="L46" s="147"/>
      <c r="M46" s="147"/>
      <c r="N46" s="147"/>
      <c r="O46" s="147"/>
      <c r="P46" s="147"/>
      <c r="Q46" s="147"/>
      <c r="R46" s="147"/>
      <c r="S46" s="147"/>
      <c r="T46" s="147"/>
    </row>
    <row r="47" spans="1:20" s="145" customFormat="1" ht="19.5" customHeight="1">
      <c r="A47" s="32"/>
      <c r="B47" s="73" t="s">
        <v>269</v>
      </c>
      <c r="C47" s="32" t="s">
        <v>1540</v>
      </c>
      <c r="D47" s="33"/>
      <c r="E47" s="67"/>
      <c r="F47" s="67"/>
      <c r="G47" s="67"/>
      <c r="H47" s="67">
        <f t="shared" si="1"/>
        <v>0</v>
      </c>
      <c r="J47" s="147"/>
      <c r="K47" s="147"/>
      <c r="L47" s="147"/>
      <c r="M47" s="147"/>
      <c r="N47" s="147"/>
      <c r="O47" s="147"/>
      <c r="P47" s="147"/>
      <c r="Q47" s="147"/>
      <c r="R47" s="147"/>
      <c r="S47" s="147"/>
      <c r="T47" s="147"/>
    </row>
    <row r="48" spans="1:20" s="145" customFormat="1" ht="19.5" customHeight="1">
      <c r="A48" s="24"/>
      <c r="B48" s="72"/>
      <c r="C48" s="23" t="s">
        <v>1540</v>
      </c>
      <c r="D48" s="24" t="s">
        <v>466</v>
      </c>
      <c r="E48" s="31">
        <f>SUM(E46,E44,E42,E40,E33)</f>
        <v>1000</v>
      </c>
      <c r="F48" s="31">
        <f>SUM(F46,F44,F42,F40,F33)</f>
        <v>0</v>
      </c>
      <c r="G48" s="31">
        <f>SUM(G46,G44,G42,G40,G33)</f>
        <v>1000</v>
      </c>
      <c r="H48" s="238">
        <f t="shared" si="1"/>
        <v>0</v>
      </c>
      <c r="J48" s="147"/>
      <c r="K48" s="147"/>
      <c r="L48" s="147"/>
      <c r="M48" s="147"/>
      <c r="N48" s="147"/>
      <c r="O48" s="147"/>
      <c r="P48" s="147"/>
      <c r="Q48" s="147"/>
      <c r="R48" s="147"/>
      <c r="S48" s="147"/>
      <c r="T48" s="147"/>
    </row>
    <row r="50" spans="1:8" ht="12.75">
      <c r="A50" s="327" t="s">
        <v>713</v>
      </c>
      <c r="B50" s="327"/>
      <c r="C50" s="327"/>
      <c r="D50" s="327"/>
      <c r="E50" s="327"/>
      <c r="F50" s="327"/>
      <c r="G50" s="327"/>
      <c r="H50" s="328"/>
    </row>
    <row r="51" spans="1:8" ht="16.5" customHeight="1">
      <c r="A51" s="329" t="s">
        <v>23</v>
      </c>
      <c r="B51" s="330"/>
      <c r="C51" s="330"/>
      <c r="D51" s="330"/>
      <c r="E51" s="330"/>
      <c r="F51" s="330"/>
      <c r="G51" s="330"/>
      <c r="H51" s="330"/>
    </row>
    <row r="52" spans="1:8" ht="16.5" customHeight="1">
      <c r="A52" s="330"/>
      <c r="B52" s="330"/>
      <c r="C52" s="330"/>
      <c r="D52" s="330"/>
      <c r="E52" s="330"/>
      <c r="F52" s="330"/>
      <c r="G52" s="330"/>
      <c r="H52" s="330"/>
    </row>
    <row r="54" spans="1:8" ht="16.5">
      <c r="A54" s="27"/>
      <c r="B54" s="132" t="s">
        <v>974</v>
      </c>
      <c r="C54" s="27" t="s">
        <v>477</v>
      </c>
      <c r="D54" s="19" t="s">
        <v>976</v>
      </c>
      <c r="E54" s="40" t="s">
        <v>464</v>
      </c>
      <c r="F54" s="40" t="s">
        <v>1295</v>
      </c>
      <c r="G54" s="40" t="s">
        <v>1299</v>
      </c>
      <c r="H54" s="18" t="s">
        <v>465</v>
      </c>
    </row>
    <row r="55" spans="1:8" ht="12.75">
      <c r="A55" s="78" t="s">
        <v>470</v>
      </c>
      <c r="B55" s="141" t="s">
        <v>471</v>
      </c>
      <c r="C55" s="78" t="s">
        <v>472</v>
      </c>
      <c r="D55" s="79" t="s">
        <v>462</v>
      </c>
      <c r="E55" s="80"/>
      <c r="F55" s="80"/>
      <c r="G55" s="80"/>
      <c r="H55" s="80"/>
    </row>
    <row r="56" spans="1:8" ht="12.75">
      <c r="A56" s="47" t="s">
        <v>473</v>
      </c>
      <c r="B56" s="47" t="s">
        <v>474</v>
      </c>
      <c r="C56" s="25" t="s">
        <v>475</v>
      </c>
      <c r="D56" s="146" t="s">
        <v>476</v>
      </c>
      <c r="E56" s="63">
        <f>SUM(E57:E57)</f>
        <v>0</v>
      </c>
      <c r="F56" s="63">
        <f>SUM(F57:F57)</f>
        <v>0</v>
      </c>
      <c r="G56" s="63">
        <f>SUM(G57:G57)</f>
        <v>0</v>
      </c>
      <c r="H56" s="63">
        <f>IF(E56=0,,F56/E56*100)</f>
        <v>0</v>
      </c>
    </row>
    <row r="57" spans="1:8" ht="12.75">
      <c r="A57" s="152">
        <v>630</v>
      </c>
      <c r="B57" s="73" t="s">
        <v>977</v>
      </c>
      <c r="C57" s="32" t="s">
        <v>1540</v>
      </c>
      <c r="D57" s="33" t="s">
        <v>978</v>
      </c>
      <c r="E57" s="34">
        <v>0</v>
      </c>
      <c r="F57" s="34">
        <v>0</v>
      </c>
      <c r="G57" s="34">
        <v>0</v>
      </c>
      <c r="H57" s="67">
        <f>IF(E57=0,,F57/E57*100)</f>
        <v>0</v>
      </c>
    </row>
    <row r="58" spans="1:8" ht="12.75">
      <c r="A58" s="24"/>
      <c r="B58" s="72"/>
      <c r="C58" s="23" t="s">
        <v>1540</v>
      </c>
      <c r="D58" s="24" t="s">
        <v>466</v>
      </c>
      <c r="E58" s="31">
        <f>SUM(E56)</f>
        <v>0</v>
      </c>
      <c r="F58" s="31">
        <f>SUM(F56)</f>
        <v>0</v>
      </c>
      <c r="G58" s="31">
        <f>SUM(G56)</f>
        <v>0</v>
      </c>
      <c r="H58" s="31">
        <f>IF(E58=0,,F58/E58*100)</f>
        <v>0</v>
      </c>
    </row>
    <row r="60" spans="1:8" ht="12.75">
      <c r="A60" s="327" t="s">
        <v>713</v>
      </c>
      <c r="B60" s="327"/>
      <c r="C60" s="327"/>
      <c r="D60" s="327"/>
      <c r="E60" s="327"/>
      <c r="F60" s="327"/>
      <c r="G60" s="327"/>
      <c r="H60" s="328"/>
    </row>
    <row r="61" spans="1:8" ht="12.75" customHeight="1">
      <c r="A61" s="329" t="s">
        <v>23</v>
      </c>
      <c r="B61" s="330"/>
      <c r="C61" s="330"/>
      <c r="D61" s="330"/>
      <c r="E61" s="330"/>
      <c r="F61" s="330"/>
      <c r="G61" s="330"/>
      <c r="H61" s="330"/>
    </row>
    <row r="62" spans="1:8" ht="12.75">
      <c r="A62" s="330"/>
      <c r="B62" s="330"/>
      <c r="C62" s="330"/>
      <c r="D62" s="330"/>
      <c r="E62" s="330"/>
      <c r="F62" s="330"/>
      <c r="G62" s="330"/>
      <c r="H62" s="330"/>
    </row>
    <row r="65" spans="1:8" ht="21" customHeight="1">
      <c r="A65" s="324" t="s">
        <v>271</v>
      </c>
      <c r="B65" s="350"/>
      <c r="C65" s="350"/>
      <c r="D65" s="351"/>
      <c r="E65" s="374">
        <v>2013</v>
      </c>
      <c r="F65" s="374"/>
      <c r="G65" s="374"/>
      <c r="H65" s="375"/>
    </row>
    <row r="66" spans="1:8" ht="21" customHeight="1">
      <c r="A66" s="86" t="s">
        <v>470</v>
      </c>
      <c r="B66" s="37" t="s">
        <v>471</v>
      </c>
      <c r="C66" s="14" t="s">
        <v>472</v>
      </c>
      <c r="D66" s="15" t="s">
        <v>462</v>
      </c>
      <c r="E66" s="86" t="s">
        <v>1318</v>
      </c>
      <c r="F66" s="86" t="s">
        <v>1319</v>
      </c>
      <c r="G66" s="86" t="s">
        <v>469</v>
      </c>
      <c r="H66" s="86" t="s">
        <v>466</v>
      </c>
    </row>
    <row r="67" spans="1:8" ht="21" customHeight="1">
      <c r="A67" s="106" t="s">
        <v>1322</v>
      </c>
      <c r="B67" s="353" t="s">
        <v>948</v>
      </c>
      <c r="C67" s="356" t="s">
        <v>477</v>
      </c>
      <c r="D67" s="359" t="s">
        <v>949</v>
      </c>
      <c r="E67" s="107">
        <f>SUM(E15:E16)</f>
        <v>53800</v>
      </c>
      <c r="F67" s="107"/>
      <c r="G67" s="107"/>
      <c r="H67" s="107">
        <f>SUM(E67:G67)</f>
        <v>53800</v>
      </c>
    </row>
    <row r="68" spans="1:8" ht="21" customHeight="1">
      <c r="A68" s="106" t="s">
        <v>1324</v>
      </c>
      <c r="B68" s="354"/>
      <c r="C68" s="357"/>
      <c r="D68" s="360"/>
      <c r="E68" s="110">
        <f>SUM(F15:F16)</f>
        <v>41500</v>
      </c>
      <c r="F68" s="110"/>
      <c r="G68" s="110"/>
      <c r="H68" s="107">
        <f>SUM(E68:G68)</f>
        <v>41500</v>
      </c>
    </row>
    <row r="69" spans="1:8" ht="21" customHeight="1">
      <c r="A69" s="106" t="s">
        <v>1325</v>
      </c>
      <c r="B69" s="355"/>
      <c r="C69" s="358"/>
      <c r="D69" s="361"/>
      <c r="E69" s="110">
        <f>IF(E67=0,,E68/E67*100)</f>
        <v>77.13754646840148</v>
      </c>
      <c r="F69" s="110">
        <f>IF(F67=0,,F68/F67*100)</f>
        <v>0</v>
      </c>
      <c r="G69" s="110">
        <f>IF(G67=0,,G68/G67*100)</f>
        <v>0</v>
      </c>
      <c r="H69" s="110">
        <f>IF(H67=0,,H68/H67*100)</f>
        <v>77.13754646840148</v>
      </c>
    </row>
    <row r="70" spans="1:8" ht="21" customHeight="1">
      <c r="A70" s="106" t="s">
        <v>1322</v>
      </c>
      <c r="B70" s="353" t="s">
        <v>980</v>
      </c>
      <c r="C70" s="356" t="s">
        <v>477</v>
      </c>
      <c r="D70" s="359" t="s">
        <v>981</v>
      </c>
      <c r="E70" s="110">
        <f>SUM(E34)</f>
        <v>1000</v>
      </c>
      <c r="F70" s="110">
        <f>SUM(E35:E39)</f>
        <v>0</v>
      </c>
      <c r="G70" s="110"/>
      <c r="H70" s="110">
        <f>SUM(E70:G70)</f>
        <v>1000</v>
      </c>
    </row>
    <row r="71" spans="1:8" ht="21" customHeight="1">
      <c r="A71" s="106" t="s">
        <v>1324</v>
      </c>
      <c r="B71" s="354"/>
      <c r="C71" s="357"/>
      <c r="D71" s="360"/>
      <c r="E71" s="110">
        <f>SUM(F34)</f>
        <v>0</v>
      </c>
      <c r="F71" s="110">
        <f>SUM(F35:F39)</f>
        <v>0</v>
      </c>
      <c r="G71" s="110"/>
      <c r="H71" s="110">
        <f>SUM(E71:G71)</f>
        <v>0</v>
      </c>
    </row>
    <row r="72" spans="1:8" ht="21" customHeight="1">
      <c r="A72" s="106" t="s">
        <v>1325</v>
      </c>
      <c r="B72" s="355"/>
      <c r="C72" s="358"/>
      <c r="D72" s="361"/>
      <c r="E72" s="110">
        <f>IF(E70=0,,E71/E70*100)</f>
        <v>0</v>
      </c>
      <c r="F72" s="110">
        <f>IF(F70=0,,F71/F70*100)</f>
        <v>0</v>
      </c>
      <c r="G72" s="110">
        <f>IF(G70=0,,G71/G70*100)</f>
        <v>0</v>
      </c>
      <c r="H72" s="110">
        <f>IF(H70=0,,H71/H70*100)</f>
        <v>0</v>
      </c>
    </row>
    <row r="73" spans="1:8" ht="21" customHeight="1">
      <c r="A73" s="106" t="s">
        <v>1322</v>
      </c>
      <c r="B73" s="353" t="s">
        <v>974</v>
      </c>
      <c r="C73" s="356" t="s">
        <v>477</v>
      </c>
      <c r="D73" s="359" t="s">
        <v>975</v>
      </c>
      <c r="E73" s="110">
        <f>SUM(E57:E57)</f>
        <v>0</v>
      </c>
      <c r="F73" s="110"/>
      <c r="G73" s="110"/>
      <c r="H73" s="110">
        <f>SUM(E73:G73)</f>
        <v>0</v>
      </c>
    </row>
    <row r="74" spans="1:8" ht="21" customHeight="1">
      <c r="A74" s="106" t="s">
        <v>1324</v>
      </c>
      <c r="B74" s="354"/>
      <c r="C74" s="357"/>
      <c r="D74" s="360"/>
      <c r="E74" s="110">
        <f>SUM(F57:F57)</f>
        <v>0</v>
      </c>
      <c r="F74" s="110"/>
      <c r="G74" s="110"/>
      <c r="H74" s="110">
        <f>SUM(E74:G74)</f>
        <v>0</v>
      </c>
    </row>
    <row r="75" spans="1:8" ht="21" customHeight="1">
      <c r="A75" s="106" t="s">
        <v>1325</v>
      </c>
      <c r="B75" s="355"/>
      <c r="C75" s="358"/>
      <c r="D75" s="361"/>
      <c r="E75" s="110">
        <f>IF(E73=0,,E74/E73*100)</f>
        <v>0</v>
      </c>
      <c r="F75" s="110">
        <f>IF(F73=0,,F74/F73*100)</f>
        <v>0</v>
      </c>
      <c r="G75" s="110">
        <f>IF(G73=0,,G74/G73*100)</f>
        <v>0</v>
      </c>
      <c r="H75" s="110">
        <f>IF(H73=0,,H74/H73*100)</f>
        <v>0</v>
      </c>
    </row>
    <row r="76" spans="1:8" ht="21" customHeight="1">
      <c r="A76" s="111" t="s">
        <v>1322</v>
      </c>
      <c r="B76" s="112"/>
      <c r="C76" s="111"/>
      <c r="D76" s="48" t="s">
        <v>912</v>
      </c>
      <c r="E76" s="113">
        <f aca="true" t="shared" si="2" ref="E76:G77">SUM(E67,E70,E73)</f>
        <v>54800</v>
      </c>
      <c r="F76" s="113">
        <f t="shared" si="2"/>
        <v>0</v>
      </c>
      <c r="G76" s="113">
        <f t="shared" si="2"/>
        <v>0</v>
      </c>
      <c r="H76" s="113">
        <f>SUM(E76:G76)</f>
        <v>54800</v>
      </c>
    </row>
    <row r="77" spans="1:8" ht="21" customHeight="1">
      <c r="A77" s="111" t="s">
        <v>1324</v>
      </c>
      <c r="B77" s="112"/>
      <c r="C77" s="111"/>
      <c r="D77" s="48" t="s">
        <v>1298</v>
      </c>
      <c r="E77" s="113">
        <f t="shared" si="2"/>
        <v>41500</v>
      </c>
      <c r="F77" s="113">
        <f t="shared" si="2"/>
        <v>0</v>
      </c>
      <c r="G77" s="113">
        <f t="shared" si="2"/>
        <v>0</v>
      </c>
      <c r="H77" s="113">
        <f>SUM(E77:G77)</f>
        <v>41500</v>
      </c>
    </row>
    <row r="78" spans="1:8" ht="21" customHeight="1">
      <c r="A78" s="111" t="s">
        <v>1325</v>
      </c>
      <c r="B78" s="112"/>
      <c r="C78" s="111"/>
      <c r="D78" s="48" t="s">
        <v>1326</v>
      </c>
      <c r="E78" s="113">
        <f>IF(E77=0,,E77/E76*100)</f>
        <v>75.72992700729927</v>
      </c>
      <c r="F78" s="113">
        <f>IF(F77=0,,F77/F76*100)</f>
        <v>0</v>
      </c>
      <c r="G78" s="113">
        <f>IF(G77=0,,G77/G76*100)</f>
        <v>0</v>
      </c>
      <c r="H78" s="113">
        <f>IF(H77=0,,H77/H76*100)</f>
        <v>75.72992700729927</v>
      </c>
    </row>
    <row r="79" spans="1:8" ht="12.75">
      <c r="A79" s="115"/>
      <c r="B79" s="52"/>
      <c r="C79" s="51"/>
      <c r="D79" s="115"/>
      <c r="E79" s="115"/>
      <c r="F79" s="115"/>
      <c r="G79" s="116"/>
      <c r="H79" s="81"/>
    </row>
    <row r="80" spans="1:8" ht="12.75">
      <c r="A80" s="115" t="s">
        <v>1322</v>
      </c>
      <c r="B80" s="52" t="s">
        <v>912</v>
      </c>
      <c r="C80" s="51"/>
      <c r="D80" s="115"/>
      <c r="E80" s="115"/>
      <c r="F80" s="115"/>
      <c r="G80" s="116"/>
      <c r="H80" s="81"/>
    </row>
    <row r="81" spans="1:8" ht="12.75">
      <c r="A81" s="115" t="s">
        <v>1324</v>
      </c>
      <c r="B81" s="52" t="s">
        <v>1298</v>
      </c>
      <c r="C81" s="51"/>
      <c r="D81" s="115"/>
      <c r="E81" s="115"/>
      <c r="F81" s="115"/>
      <c r="G81" s="116"/>
      <c r="H81" s="81"/>
    </row>
    <row r="82" spans="1:8" ht="12.75">
      <c r="A82" s="115" t="s">
        <v>1325</v>
      </c>
      <c r="B82" s="52" t="s">
        <v>1326</v>
      </c>
      <c r="C82" s="51"/>
      <c r="D82" s="115"/>
      <c r="E82" s="115"/>
      <c r="F82" s="115"/>
      <c r="G82" s="116"/>
      <c r="H82" s="81"/>
    </row>
    <row r="83" spans="1:8" ht="12.75">
      <c r="A83" s="115"/>
      <c r="B83" s="52"/>
      <c r="C83" s="51"/>
      <c r="D83" s="115"/>
      <c r="E83" s="115"/>
      <c r="F83" s="115"/>
      <c r="G83" s="116"/>
      <c r="H83" s="81"/>
    </row>
    <row r="84" spans="1:8" ht="12.75">
      <c r="A84" s="327" t="s">
        <v>463</v>
      </c>
      <c r="B84" s="327"/>
      <c r="C84" s="327"/>
      <c r="D84" s="327"/>
      <c r="E84" s="327"/>
      <c r="F84" s="327"/>
      <c r="G84" s="327"/>
      <c r="H84" s="81"/>
    </row>
    <row r="85" spans="1:8" ht="12.75">
      <c r="A85" s="329" t="s">
        <v>24</v>
      </c>
      <c r="B85" s="330"/>
      <c r="C85" s="330"/>
      <c r="D85" s="330"/>
      <c r="E85" s="330"/>
      <c r="F85" s="330"/>
      <c r="G85" s="330"/>
      <c r="H85" s="372"/>
    </row>
    <row r="86" spans="1:8" ht="12.75">
      <c r="A86" s="330"/>
      <c r="B86" s="330"/>
      <c r="C86" s="330"/>
      <c r="D86" s="330"/>
      <c r="E86" s="330"/>
      <c r="F86" s="330"/>
      <c r="G86" s="330"/>
      <c r="H86" s="372"/>
    </row>
    <row r="87" spans="1:8" ht="12.75">
      <c r="A87" s="330"/>
      <c r="B87" s="330"/>
      <c r="C87" s="330"/>
      <c r="D87" s="330"/>
      <c r="E87" s="330"/>
      <c r="F87" s="330"/>
      <c r="G87" s="330"/>
      <c r="H87" s="372"/>
    </row>
    <row r="90" spans="1:5" ht="12.75">
      <c r="A90" s="382" t="s">
        <v>477</v>
      </c>
      <c r="B90" s="382"/>
      <c r="C90" s="382" t="s">
        <v>949</v>
      </c>
      <c r="D90" s="382"/>
      <c r="E90" s="382"/>
    </row>
    <row r="91" spans="1:5" ht="12.75">
      <c r="A91" s="55" t="s">
        <v>1327</v>
      </c>
      <c r="B91" s="55"/>
      <c r="C91" s="382" t="s">
        <v>601</v>
      </c>
      <c r="D91" s="382"/>
      <c r="E91" s="382"/>
    </row>
    <row r="92" spans="1:5" ht="12.75">
      <c r="A92" s="382" t="s">
        <v>1328</v>
      </c>
      <c r="B92" s="382"/>
      <c r="C92" s="382" t="s">
        <v>332</v>
      </c>
      <c r="D92" s="382"/>
      <c r="E92" s="382"/>
    </row>
    <row r="93" spans="1:5" ht="12.75">
      <c r="A93" s="55" t="s">
        <v>1329</v>
      </c>
      <c r="B93" s="55" t="s">
        <v>1330</v>
      </c>
      <c r="C93" s="382" t="s">
        <v>272</v>
      </c>
      <c r="D93" s="382"/>
      <c r="E93" s="382"/>
    </row>
    <row r="94" spans="1:8" ht="12.75">
      <c r="A94" s="383" t="s">
        <v>1331</v>
      </c>
      <c r="B94" s="383"/>
      <c r="C94" s="383"/>
      <c r="D94" s="368" t="s">
        <v>1296</v>
      </c>
      <c r="E94" s="368"/>
      <c r="F94" s="368"/>
      <c r="G94" s="368"/>
      <c r="H94" s="368"/>
    </row>
    <row r="95" spans="1:8" ht="12.75">
      <c r="A95" s="382" t="s">
        <v>1332</v>
      </c>
      <c r="B95" s="382"/>
      <c r="C95" s="382"/>
      <c r="D95" s="366">
        <v>6</v>
      </c>
      <c r="E95" s="369"/>
      <c r="F95" s="369"/>
      <c r="G95" s="369"/>
      <c r="H95" s="369"/>
    </row>
    <row r="96" spans="1:8" ht="12.75">
      <c r="A96" s="382" t="s">
        <v>1333</v>
      </c>
      <c r="B96" s="382"/>
      <c r="C96" s="382"/>
      <c r="D96" s="366">
        <v>2</v>
      </c>
      <c r="E96" s="369"/>
      <c r="F96" s="369"/>
      <c r="G96" s="369"/>
      <c r="H96" s="369"/>
    </row>
    <row r="97" spans="1:8" ht="12.75">
      <c r="A97" s="382" t="s">
        <v>465</v>
      </c>
      <c r="B97" s="382"/>
      <c r="C97" s="382"/>
      <c r="D97" s="367">
        <f>IF(D95=0,,D96/D95*100)</f>
        <v>33.33333333333333</v>
      </c>
      <c r="E97" s="371"/>
      <c r="F97" s="371"/>
      <c r="G97" s="371"/>
      <c r="H97" s="371"/>
    </row>
    <row r="98" spans="1:5" ht="12.75">
      <c r="A98" s="56"/>
      <c r="B98" s="56"/>
      <c r="C98" s="56"/>
      <c r="D98" s="56"/>
      <c r="E98" s="56"/>
    </row>
    <row r="99" spans="1:5" ht="12.75">
      <c r="A99" s="55" t="s">
        <v>1329</v>
      </c>
      <c r="B99" s="55" t="s">
        <v>1330</v>
      </c>
      <c r="C99" s="382" t="s">
        <v>273</v>
      </c>
      <c r="D99" s="382"/>
      <c r="E99" s="382"/>
    </row>
    <row r="100" spans="1:8" ht="12.75">
      <c r="A100" s="382" t="s">
        <v>1332</v>
      </c>
      <c r="B100" s="382"/>
      <c r="C100" s="382"/>
      <c r="D100" s="366">
        <v>150000</v>
      </c>
      <c r="E100" s="369"/>
      <c r="F100" s="369"/>
      <c r="G100" s="369"/>
      <c r="H100" s="369"/>
    </row>
    <row r="101" spans="1:8" ht="12.75">
      <c r="A101" s="382" t="s">
        <v>1333</v>
      </c>
      <c r="B101" s="382"/>
      <c r="C101" s="382"/>
      <c r="D101" s="366">
        <v>150000</v>
      </c>
      <c r="E101" s="369"/>
      <c r="F101" s="369"/>
      <c r="G101" s="369"/>
      <c r="H101" s="369"/>
    </row>
    <row r="102" spans="1:8" ht="12.75">
      <c r="A102" s="382" t="s">
        <v>465</v>
      </c>
      <c r="B102" s="382"/>
      <c r="C102" s="382"/>
      <c r="D102" s="367">
        <f>IF(D100=0,,D101/D100*100)</f>
        <v>100</v>
      </c>
      <c r="E102" s="371"/>
      <c r="F102" s="371"/>
      <c r="G102" s="371"/>
      <c r="H102" s="371"/>
    </row>
    <row r="103" spans="1:8" ht="12.75">
      <c r="A103" s="55"/>
      <c r="B103" s="55"/>
      <c r="C103" s="55"/>
      <c r="D103" s="120"/>
      <c r="E103" s="119"/>
      <c r="F103" s="119"/>
      <c r="G103" s="119"/>
      <c r="H103" s="119"/>
    </row>
    <row r="104" spans="1:5" ht="12.75">
      <c r="A104" s="55" t="s">
        <v>1329</v>
      </c>
      <c r="B104" s="55" t="s">
        <v>1330</v>
      </c>
      <c r="C104" s="382" t="s">
        <v>274</v>
      </c>
      <c r="D104" s="382"/>
      <c r="E104" s="382"/>
    </row>
    <row r="105" spans="1:8" ht="12.75">
      <c r="A105" s="382" t="s">
        <v>1332</v>
      </c>
      <c r="B105" s="382"/>
      <c r="C105" s="382"/>
      <c r="D105" s="366">
        <v>120</v>
      </c>
      <c r="E105" s="369"/>
      <c r="F105" s="369"/>
      <c r="G105" s="369"/>
      <c r="H105" s="369"/>
    </row>
    <row r="106" spans="1:8" ht="12.75">
      <c r="A106" s="382" t="s">
        <v>1333</v>
      </c>
      <c r="B106" s="382"/>
      <c r="C106" s="382"/>
      <c r="D106" s="366">
        <v>300</v>
      </c>
      <c r="E106" s="369"/>
      <c r="F106" s="369"/>
      <c r="G106" s="369"/>
      <c r="H106" s="369"/>
    </row>
    <row r="107" spans="1:8" ht="12.75">
      <c r="A107" s="382" t="s">
        <v>465</v>
      </c>
      <c r="B107" s="382"/>
      <c r="C107" s="382"/>
      <c r="D107" s="367">
        <f>IF(D105=0,,D106/D105*100)</f>
        <v>250</v>
      </c>
      <c r="E107" s="371"/>
      <c r="F107" s="371"/>
      <c r="G107" s="371"/>
      <c r="H107" s="371"/>
    </row>
    <row r="108" spans="1:5" ht="12.75">
      <c r="A108" s="56"/>
      <c r="B108" s="56"/>
      <c r="C108" s="56"/>
      <c r="D108" s="56"/>
      <c r="E108" s="56"/>
    </row>
    <row r="110" spans="1:8" ht="12.75">
      <c r="A110" s="327" t="s">
        <v>463</v>
      </c>
      <c r="B110" s="327"/>
      <c r="C110" s="327"/>
      <c r="D110" s="327"/>
      <c r="E110" s="327"/>
      <c r="F110" s="327"/>
      <c r="G110" s="327"/>
      <c r="H110" s="81"/>
    </row>
    <row r="111" spans="1:8" ht="12.75">
      <c r="A111" s="329" t="s">
        <v>159</v>
      </c>
      <c r="B111" s="330"/>
      <c r="C111" s="330"/>
      <c r="D111" s="330"/>
      <c r="E111" s="330"/>
      <c r="F111" s="330"/>
      <c r="G111" s="330"/>
      <c r="H111" s="372"/>
    </row>
    <row r="112" spans="1:8" ht="20.25" customHeight="1">
      <c r="A112" s="330"/>
      <c r="B112" s="330"/>
      <c r="C112" s="330"/>
      <c r="D112" s="330"/>
      <c r="E112" s="330"/>
      <c r="F112" s="330"/>
      <c r="G112" s="330"/>
      <c r="H112" s="372"/>
    </row>
    <row r="113" spans="1:8" ht="12.75">
      <c r="A113" s="330"/>
      <c r="B113" s="330"/>
      <c r="C113" s="330"/>
      <c r="D113" s="330"/>
      <c r="E113" s="330"/>
      <c r="F113" s="330"/>
      <c r="G113" s="330"/>
      <c r="H113" s="372"/>
    </row>
    <row r="115" spans="1:5" ht="12.75">
      <c r="A115" s="382" t="s">
        <v>477</v>
      </c>
      <c r="B115" s="382"/>
      <c r="C115" s="382" t="s">
        <v>981</v>
      </c>
      <c r="D115" s="382"/>
      <c r="E115" s="382"/>
    </row>
    <row r="116" spans="1:5" ht="12.75">
      <c r="A116" s="55" t="s">
        <v>1327</v>
      </c>
      <c r="B116" s="55"/>
      <c r="C116" s="382" t="s">
        <v>601</v>
      </c>
      <c r="D116" s="382"/>
      <c r="E116" s="382"/>
    </row>
    <row r="117" spans="1:5" ht="12.75">
      <c r="A117" s="382" t="s">
        <v>1328</v>
      </c>
      <c r="B117" s="382"/>
      <c r="C117" s="382" t="s">
        <v>332</v>
      </c>
      <c r="D117" s="382"/>
      <c r="E117" s="382"/>
    </row>
    <row r="118" spans="1:5" ht="12.75">
      <c r="A118" s="55" t="s">
        <v>1329</v>
      </c>
      <c r="B118" s="57" t="s">
        <v>1330</v>
      </c>
      <c r="C118" s="382" t="s">
        <v>274</v>
      </c>
      <c r="D118" s="382"/>
      <c r="E118" s="382"/>
    </row>
    <row r="119" spans="1:8" ht="12.75">
      <c r="A119" s="383" t="s">
        <v>1331</v>
      </c>
      <c r="B119" s="383"/>
      <c r="C119" s="383"/>
      <c r="D119" s="368" t="s">
        <v>1296</v>
      </c>
      <c r="E119" s="368"/>
      <c r="F119" s="368"/>
      <c r="G119" s="368"/>
      <c r="H119" s="368"/>
    </row>
    <row r="120" spans="1:8" ht="12.75">
      <c r="A120" s="382" t="s">
        <v>1332</v>
      </c>
      <c r="B120" s="382"/>
      <c r="C120" s="382"/>
      <c r="D120" s="366">
        <v>0</v>
      </c>
      <c r="E120" s="369"/>
      <c r="F120" s="369"/>
      <c r="G120" s="369"/>
      <c r="H120" s="369"/>
    </row>
    <row r="121" spans="1:8" ht="12.75">
      <c r="A121" s="382" t="s">
        <v>1333</v>
      </c>
      <c r="B121" s="382"/>
      <c r="C121" s="382"/>
      <c r="D121" s="366">
        <v>300</v>
      </c>
      <c r="E121" s="369"/>
      <c r="F121" s="369"/>
      <c r="G121" s="369"/>
      <c r="H121" s="369"/>
    </row>
    <row r="122" spans="1:8" ht="12.75">
      <c r="A122" s="382" t="s">
        <v>465</v>
      </c>
      <c r="B122" s="382"/>
      <c r="C122" s="382"/>
      <c r="D122" s="367">
        <f>IF(D120=0,,D121/D120*100)</f>
        <v>0</v>
      </c>
      <c r="E122" s="371"/>
      <c r="F122" s="371"/>
      <c r="G122" s="371"/>
      <c r="H122" s="371"/>
    </row>
    <row r="123" spans="1:5" ht="11.25" customHeight="1">
      <c r="A123" s="56"/>
      <c r="B123" s="56"/>
      <c r="C123" s="56"/>
      <c r="D123" s="56"/>
      <c r="E123" s="56"/>
    </row>
    <row r="124" spans="1:5" ht="12.75">
      <c r="A124" s="55" t="s">
        <v>1329</v>
      </c>
      <c r="B124" s="57" t="s">
        <v>1330</v>
      </c>
      <c r="C124" s="382" t="s">
        <v>275</v>
      </c>
      <c r="D124" s="382"/>
      <c r="E124" s="382"/>
    </row>
    <row r="125" spans="1:8" ht="12.75">
      <c r="A125" s="382" t="s">
        <v>1332</v>
      </c>
      <c r="B125" s="382"/>
      <c r="C125" s="382"/>
      <c r="D125" s="366">
        <v>0</v>
      </c>
      <c r="E125" s="369"/>
      <c r="F125" s="369"/>
      <c r="G125" s="369"/>
      <c r="H125" s="369"/>
    </row>
    <row r="126" spans="1:8" ht="11.25" customHeight="1">
      <c r="A126" s="382" t="s">
        <v>1333</v>
      </c>
      <c r="B126" s="382"/>
      <c r="C126" s="382"/>
      <c r="D126" s="366">
        <v>0</v>
      </c>
      <c r="E126" s="369"/>
      <c r="F126" s="369"/>
      <c r="G126" s="369"/>
      <c r="H126" s="369"/>
    </row>
    <row r="127" spans="1:8" ht="12.75">
      <c r="A127" s="382" t="s">
        <v>465</v>
      </c>
      <c r="B127" s="382"/>
      <c r="C127" s="382"/>
      <c r="D127" s="367">
        <f>IF(D125=0,,D126/D125*100)</f>
        <v>0</v>
      </c>
      <c r="E127" s="371"/>
      <c r="F127" s="371"/>
      <c r="G127" s="371"/>
      <c r="H127" s="371"/>
    </row>
    <row r="128" ht="11.25" customHeight="1"/>
    <row r="129" spans="1:8" ht="12.75">
      <c r="A129" s="327" t="s">
        <v>463</v>
      </c>
      <c r="B129" s="327"/>
      <c r="C129" s="327"/>
      <c r="D129" s="327"/>
      <c r="E129" s="327"/>
      <c r="F129" s="327"/>
      <c r="G129" s="327"/>
      <c r="H129" s="81"/>
    </row>
    <row r="130" spans="1:8" ht="12.75" customHeight="1">
      <c r="A130" s="329" t="s">
        <v>563</v>
      </c>
      <c r="B130" s="330"/>
      <c r="C130" s="330"/>
      <c r="D130" s="330"/>
      <c r="E130" s="330"/>
      <c r="F130" s="330"/>
      <c r="G130" s="330"/>
      <c r="H130" s="372"/>
    </row>
    <row r="131" spans="1:8" ht="12.75">
      <c r="A131" s="330"/>
      <c r="B131" s="330"/>
      <c r="C131" s="330"/>
      <c r="D131" s="330"/>
      <c r="E131" s="330"/>
      <c r="F131" s="330"/>
      <c r="G131" s="330"/>
      <c r="H131" s="372"/>
    </row>
    <row r="132" spans="1:8" ht="11.25" customHeight="1">
      <c r="A132" s="330"/>
      <c r="B132" s="330"/>
      <c r="C132" s="330"/>
      <c r="D132" s="330"/>
      <c r="E132" s="330"/>
      <c r="F132" s="330"/>
      <c r="G132" s="330"/>
      <c r="H132" s="372"/>
    </row>
  </sheetData>
  <mergeCells count="73">
    <mergeCell ref="A5:C8"/>
    <mergeCell ref="A27:H27"/>
    <mergeCell ref="A28:H29"/>
    <mergeCell ref="A50:H50"/>
    <mergeCell ref="A51:H52"/>
    <mergeCell ref="A65:D65"/>
    <mergeCell ref="E65:H65"/>
    <mergeCell ref="B67:B69"/>
    <mergeCell ref="C67:C69"/>
    <mergeCell ref="D67:D69"/>
    <mergeCell ref="A60:H60"/>
    <mergeCell ref="A61:H62"/>
    <mergeCell ref="B70:B72"/>
    <mergeCell ref="C70:C72"/>
    <mergeCell ref="D70:D72"/>
    <mergeCell ref="A84:G84"/>
    <mergeCell ref="B73:B75"/>
    <mergeCell ref="C73:C75"/>
    <mergeCell ref="D73:D75"/>
    <mergeCell ref="A85:H87"/>
    <mergeCell ref="A90:B90"/>
    <mergeCell ref="C90:E90"/>
    <mergeCell ref="C91:E91"/>
    <mergeCell ref="A92:B92"/>
    <mergeCell ref="C92:E92"/>
    <mergeCell ref="C93:E93"/>
    <mergeCell ref="A94:C94"/>
    <mergeCell ref="D94:H94"/>
    <mergeCell ref="A95:C95"/>
    <mergeCell ref="A96:C96"/>
    <mergeCell ref="A97:C97"/>
    <mergeCell ref="C99:E99"/>
    <mergeCell ref="D102:H102"/>
    <mergeCell ref="A105:C105"/>
    <mergeCell ref="A100:C100"/>
    <mergeCell ref="A101:C101"/>
    <mergeCell ref="D100:H100"/>
    <mergeCell ref="D101:H101"/>
    <mergeCell ref="A106:C106"/>
    <mergeCell ref="A107:C107"/>
    <mergeCell ref="D95:H95"/>
    <mergeCell ref="D96:H96"/>
    <mergeCell ref="D97:H97"/>
    <mergeCell ref="D105:H105"/>
    <mergeCell ref="D106:H106"/>
    <mergeCell ref="D107:H107"/>
    <mergeCell ref="A102:C102"/>
    <mergeCell ref="C104:E104"/>
    <mergeCell ref="A110:G110"/>
    <mergeCell ref="A111:H113"/>
    <mergeCell ref="A115:B115"/>
    <mergeCell ref="C115:E115"/>
    <mergeCell ref="C116:E116"/>
    <mergeCell ref="A117:B117"/>
    <mergeCell ref="C117:E117"/>
    <mergeCell ref="C118:E118"/>
    <mergeCell ref="D126:H126"/>
    <mergeCell ref="A126:C126"/>
    <mergeCell ref="A127:C127"/>
    <mergeCell ref="A119:C119"/>
    <mergeCell ref="A120:C120"/>
    <mergeCell ref="A121:C121"/>
    <mergeCell ref="A122:C122"/>
    <mergeCell ref="A129:G129"/>
    <mergeCell ref="A130:H132"/>
    <mergeCell ref="D119:H119"/>
    <mergeCell ref="D120:H120"/>
    <mergeCell ref="D121:H121"/>
    <mergeCell ref="D122:H122"/>
    <mergeCell ref="D127:H127"/>
    <mergeCell ref="C124:E124"/>
    <mergeCell ref="A125:C125"/>
    <mergeCell ref="D125:H125"/>
  </mergeCells>
  <printOptions/>
  <pageMargins left="0.75" right="0.75" top="1" bottom="1" header="0.4921259845" footer="0.4921259845"/>
  <pageSetup horizontalDpi="600" verticalDpi="600" orientation="portrait" paperSize="9" r:id="rId1"/>
  <headerFooter alignWithMargins="0">
    <oddHeader>&amp;C&amp;F</oddHeader>
    <oddFooter>&amp;CStránka &amp;P z &amp;N</oddFooter>
  </headerFooter>
</worksheet>
</file>

<file path=xl/worksheets/sheet16.xml><?xml version="1.0" encoding="utf-8"?>
<worksheet xmlns="http://schemas.openxmlformats.org/spreadsheetml/2006/main" xmlns:r="http://schemas.openxmlformats.org/officeDocument/2006/relationships">
  <dimension ref="A2:J394"/>
  <sheetViews>
    <sheetView workbookViewId="0" topLeftCell="A1">
      <selection activeCell="J14" sqref="J14"/>
    </sheetView>
  </sheetViews>
  <sheetFormatPr defaultColWidth="9.140625" defaultRowHeight="12.75"/>
  <cols>
    <col min="1" max="2" width="7.57421875" style="0" customWidth="1"/>
    <col min="4" max="4" width="19.140625" style="0" customWidth="1"/>
    <col min="5" max="7" width="10.28125" style="0" customWidth="1"/>
    <col min="8" max="8" width="10.28125" style="232" customWidth="1"/>
  </cols>
  <sheetData>
    <row r="2" ht="12.75">
      <c r="A2" s="131" t="s">
        <v>277</v>
      </c>
    </row>
    <row r="4" spans="1:7" ht="18.75" customHeight="1">
      <c r="A4" s="82"/>
      <c r="B4" s="83"/>
      <c r="C4" s="84"/>
      <c r="D4" s="85"/>
      <c r="E4" s="86" t="s">
        <v>464</v>
      </c>
      <c r="F4" s="86" t="s">
        <v>1295</v>
      </c>
      <c r="G4" s="86" t="s">
        <v>1320</v>
      </c>
    </row>
    <row r="5" spans="1:7" ht="18.75" customHeight="1">
      <c r="A5" s="340" t="s">
        <v>276</v>
      </c>
      <c r="B5" s="341"/>
      <c r="C5" s="342"/>
      <c r="D5" s="48" t="s">
        <v>466</v>
      </c>
      <c r="E5" s="217">
        <f>SUM(E6:E8)</f>
        <v>1471598</v>
      </c>
      <c r="F5" s="217">
        <f>SUM(F6:F8)</f>
        <v>896545.75</v>
      </c>
      <c r="G5" s="158">
        <f>SUM(H230)</f>
        <v>60.92327863995466</v>
      </c>
    </row>
    <row r="6" spans="1:7" ht="18.75" customHeight="1">
      <c r="A6" s="343"/>
      <c r="B6" s="344"/>
      <c r="C6" s="345"/>
      <c r="D6" s="69" t="s">
        <v>1318</v>
      </c>
      <c r="E6" s="87">
        <f>SUM(E228)</f>
        <v>200142</v>
      </c>
      <c r="F6" s="87">
        <f>SUM(E229)</f>
        <v>106708.9</v>
      </c>
      <c r="G6" s="88">
        <f>SUM(E230)</f>
        <v>53.316595217395644</v>
      </c>
    </row>
    <row r="7" spans="1:7" ht="18.75" customHeight="1">
      <c r="A7" s="343"/>
      <c r="B7" s="344"/>
      <c r="C7" s="345"/>
      <c r="D7" s="69" t="s">
        <v>1319</v>
      </c>
      <c r="E7" s="87">
        <f>SUM(F228)</f>
        <v>1271456</v>
      </c>
      <c r="F7" s="87">
        <f>SUM(F229)</f>
        <v>789836.85</v>
      </c>
      <c r="G7" s="88">
        <f>SUM(F230)</f>
        <v>62.12065930712506</v>
      </c>
    </row>
    <row r="8" spans="1:7" ht="18.75" customHeight="1">
      <c r="A8" s="346"/>
      <c r="B8" s="347"/>
      <c r="C8" s="348"/>
      <c r="D8" s="69" t="s">
        <v>469</v>
      </c>
      <c r="E8" s="87">
        <f>SUM(G228)</f>
        <v>0</v>
      </c>
      <c r="F8" s="87">
        <f>SUM(G229)</f>
        <v>0</v>
      </c>
      <c r="G8" s="88">
        <f>SUM(G230)</f>
        <v>0</v>
      </c>
    </row>
    <row r="11" spans="1:8" s="145" customFormat="1" ht="19.5" customHeight="1">
      <c r="A11" s="136" t="s">
        <v>277</v>
      </c>
      <c r="B11" s="137"/>
      <c r="C11" s="138"/>
      <c r="D11" s="139"/>
      <c r="E11" s="140">
        <f>SUM(E30,E57,E87,E107,E135,E159,E177,E195)</f>
        <v>1471598</v>
      </c>
      <c r="F11" s="140">
        <f>SUM(F30,F57,F87,F107,F135,F159,F177,F195)</f>
        <v>896545.75</v>
      </c>
      <c r="G11" s="140">
        <f>SUM(G30,G57,G87,G107,G135,G159,G177,G195)</f>
        <v>1971648</v>
      </c>
      <c r="H11" s="140">
        <f>IF(E11=0,,F11/E11*100)</f>
        <v>60.92327863995466</v>
      </c>
    </row>
    <row r="12" spans="1:8" s="145" customFormat="1" ht="19.5" customHeight="1">
      <c r="A12" s="18"/>
      <c r="B12" s="62" t="s">
        <v>278</v>
      </c>
      <c r="C12" s="27" t="s">
        <v>477</v>
      </c>
      <c r="D12" s="19" t="s">
        <v>882</v>
      </c>
      <c r="E12" s="40" t="s">
        <v>464</v>
      </c>
      <c r="F12" s="40" t="s">
        <v>1295</v>
      </c>
      <c r="G12" s="40" t="s">
        <v>1299</v>
      </c>
      <c r="H12" s="233" t="s">
        <v>465</v>
      </c>
    </row>
    <row r="13" spans="1:8" s="145" customFormat="1" ht="19.5" customHeight="1">
      <c r="A13" s="76" t="s">
        <v>470</v>
      </c>
      <c r="B13" s="77" t="s">
        <v>471</v>
      </c>
      <c r="C13" s="78" t="s">
        <v>472</v>
      </c>
      <c r="D13" s="79" t="s">
        <v>462</v>
      </c>
      <c r="E13" s="80"/>
      <c r="F13" s="80"/>
      <c r="G13" s="80"/>
      <c r="H13" s="234"/>
    </row>
    <row r="14" spans="1:8" s="145" customFormat="1" ht="19.5" customHeight="1">
      <c r="A14" s="47" t="s">
        <v>473</v>
      </c>
      <c r="B14" s="47" t="s">
        <v>474</v>
      </c>
      <c r="C14" s="25" t="s">
        <v>475</v>
      </c>
      <c r="D14" s="146" t="s">
        <v>476</v>
      </c>
      <c r="E14" s="63">
        <f>SUM(E15:E21)</f>
        <v>88096</v>
      </c>
      <c r="F14" s="63">
        <f>SUM(F15:F21)</f>
        <v>30617.100000000002</v>
      </c>
      <c r="G14" s="63">
        <f>SUM(G15:G21)</f>
        <v>88096</v>
      </c>
      <c r="H14" s="63">
        <f aca="true" t="shared" si="0" ref="H14:H30">IF(E14=0,,F14/E14*100)</f>
        <v>34.75424536868871</v>
      </c>
    </row>
    <row r="15" spans="1:8" s="145" customFormat="1" ht="19.5" customHeight="1">
      <c r="A15" s="68">
        <v>61</v>
      </c>
      <c r="B15" s="73" t="s">
        <v>279</v>
      </c>
      <c r="C15" s="32" t="s">
        <v>1540</v>
      </c>
      <c r="D15" s="69" t="s">
        <v>742</v>
      </c>
      <c r="E15" s="34">
        <v>58096</v>
      </c>
      <c r="F15" s="34">
        <v>20575.2</v>
      </c>
      <c r="G15" s="34">
        <v>58096</v>
      </c>
      <c r="H15" s="34">
        <f t="shared" si="0"/>
        <v>35.41586339851281</v>
      </c>
    </row>
    <row r="16" spans="1:8" s="145" customFormat="1" ht="19.5" customHeight="1">
      <c r="A16" s="68">
        <v>62</v>
      </c>
      <c r="B16" s="73" t="s">
        <v>280</v>
      </c>
      <c r="C16" s="32" t="s">
        <v>1540</v>
      </c>
      <c r="D16" s="69" t="s">
        <v>1310</v>
      </c>
      <c r="E16" s="34">
        <v>20300</v>
      </c>
      <c r="F16" s="34">
        <v>7153.97</v>
      </c>
      <c r="G16" s="34">
        <v>20300</v>
      </c>
      <c r="H16" s="34">
        <f t="shared" si="0"/>
        <v>35.241231527093596</v>
      </c>
    </row>
    <row r="17" spans="1:8" s="145" customFormat="1" ht="19.5" customHeight="1">
      <c r="A17" s="32">
        <v>633</v>
      </c>
      <c r="B17" s="73" t="s">
        <v>281</v>
      </c>
      <c r="C17" s="32" t="s">
        <v>1540</v>
      </c>
      <c r="D17" s="33" t="s">
        <v>1349</v>
      </c>
      <c r="E17" s="34">
        <v>2000</v>
      </c>
      <c r="F17" s="34">
        <v>0</v>
      </c>
      <c r="G17" s="34">
        <v>2000</v>
      </c>
      <c r="H17" s="34">
        <f t="shared" si="0"/>
        <v>0</v>
      </c>
    </row>
    <row r="18" spans="1:8" s="145" customFormat="1" ht="19.5" customHeight="1">
      <c r="A18" s="32">
        <v>634</v>
      </c>
      <c r="B18" s="73" t="s">
        <v>282</v>
      </c>
      <c r="C18" s="32" t="s">
        <v>1540</v>
      </c>
      <c r="D18" s="33" t="s">
        <v>1350</v>
      </c>
      <c r="E18" s="34">
        <v>0</v>
      </c>
      <c r="F18" s="34">
        <v>0</v>
      </c>
      <c r="G18" s="34">
        <v>0</v>
      </c>
      <c r="H18" s="34">
        <f t="shared" si="0"/>
        <v>0</v>
      </c>
    </row>
    <row r="19" spans="1:8" s="145" customFormat="1" ht="19.5" customHeight="1">
      <c r="A19" s="32">
        <v>637</v>
      </c>
      <c r="B19" s="73" t="s">
        <v>283</v>
      </c>
      <c r="C19" s="32" t="s">
        <v>1540</v>
      </c>
      <c r="D19" s="33" t="s">
        <v>1149</v>
      </c>
      <c r="E19" s="34">
        <v>0</v>
      </c>
      <c r="F19" s="34">
        <v>0</v>
      </c>
      <c r="G19" s="34">
        <v>0</v>
      </c>
      <c r="H19" s="34">
        <f t="shared" si="0"/>
        <v>0</v>
      </c>
    </row>
    <row r="20" spans="1:8" s="145" customFormat="1" ht="19.5" customHeight="1">
      <c r="A20" s="32">
        <v>637</v>
      </c>
      <c r="B20" s="73" t="s">
        <v>284</v>
      </c>
      <c r="C20" s="32" t="s">
        <v>1540</v>
      </c>
      <c r="D20" s="33" t="s">
        <v>1301</v>
      </c>
      <c r="E20" s="34">
        <v>7700</v>
      </c>
      <c r="F20" s="34">
        <v>2676.89</v>
      </c>
      <c r="G20" s="34">
        <v>7700</v>
      </c>
      <c r="H20" s="34">
        <f t="shared" si="0"/>
        <v>34.76480519480519</v>
      </c>
    </row>
    <row r="21" spans="1:8" s="145" customFormat="1" ht="19.5" customHeight="1">
      <c r="A21" s="32">
        <v>641</v>
      </c>
      <c r="B21" s="73" t="s">
        <v>1150</v>
      </c>
      <c r="C21" s="32" t="s">
        <v>1540</v>
      </c>
      <c r="D21" s="70" t="s">
        <v>969</v>
      </c>
      <c r="E21" s="34">
        <v>0</v>
      </c>
      <c r="F21" s="34">
        <v>211.04</v>
      </c>
      <c r="G21" s="34">
        <v>0</v>
      </c>
      <c r="H21" s="34">
        <f t="shared" si="0"/>
        <v>0</v>
      </c>
    </row>
    <row r="22" spans="1:8" s="145" customFormat="1" ht="19.5" customHeight="1">
      <c r="A22" s="47" t="s">
        <v>1704</v>
      </c>
      <c r="B22" s="47" t="s">
        <v>1705</v>
      </c>
      <c r="C22" s="25" t="s">
        <v>475</v>
      </c>
      <c r="D22" s="17" t="s">
        <v>1304</v>
      </c>
      <c r="E22" s="26">
        <f>SUM(E23:E23)</f>
        <v>0</v>
      </c>
      <c r="F22" s="26">
        <f>SUM(F23:F23)</f>
        <v>0</v>
      </c>
      <c r="G22" s="26">
        <f>SUM(G23:G23)</f>
        <v>0</v>
      </c>
      <c r="H22" s="26">
        <f t="shared" si="0"/>
        <v>0</v>
      </c>
    </row>
    <row r="23" spans="1:8" s="145" customFormat="1" ht="19.5" customHeight="1">
      <c r="A23" s="152"/>
      <c r="B23" s="73" t="s">
        <v>285</v>
      </c>
      <c r="C23" s="32" t="s">
        <v>1540</v>
      </c>
      <c r="D23" s="70"/>
      <c r="E23" s="67"/>
      <c r="F23" s="67"/>
      <c r="G23" s="67"/>
      <c r="H23" s="34">
        <f t="shared" si="0"/>
        <v>0</v>
      </c>
    </row>
    <row r="24" spans="1:8" s="145" customFormat="1" ht="19.5" customHeight="1">
      <c r="A24" s="47" t="s">
        <v>1712</v>
      </c>
      <c r="B24" s="47" t="s">
        <v>1713</v>
      </c>
      <c r="C24" s="25" t="s">
        <v>475</v>
      </c>
      <c r="D24" s="17" t="s">
        <v>1714</v>
      </c>
      <c r="E24" s="26">
        <f>SUM(E25:E25)</f>
        <v>0</v>
      </c>
      <c r="F24" s="26">
        <f>SUM(F25:F25)</f>
        <v>0</v>
      </c>
      <c r="G24" s="26">
        <f>SUM(G25:G25)</f>
        <v>0</v>
      </c>
      <c r="H24" s="26">
        <f t="shared" si="0"/>
        <v>0</v>
      </c>
    </row>
    <row r="25" spans="1:8" s="145" customFormat="1" ht="19.5" customHeight="1">
      <c r="A25" s="32"/>
      <c r="B25" s="73" t="s">
        <v>286</v>
      </c>
      <c r="C25" s="32" t="s">
        <v>1540</v>
      </c>
      <c r="D25" s="33"/>
      <c r="E25" s="67"/>
      <c r="F25" s="67"/>
      <c r="G25" s="67"/>
      <c r="H25" s="34">
        <f t="shared" si="0"/>
        <v>0</v>
      </c>
    </row>
    <row r="26" spans="1:8" s="145" customFormat="1" ht="19.5" customHeight="1">
      <c r="A26" s="47" t="s">
        <v>1499</v>
      </c>
      <c r="B26" s="47" t="s">
        <v>1351</v>
      </c>
      <c r="C26" s="25" t="s">
        <v>475</v>
      </c>
      <c r="D26" s="17" t="s">
        <v>1352</v>
      </c>
      <c r="E26" s="26">
        <f>SUM(E27:E27)</f>
        <v>0</v>
      </c>
      <c r="F26" s="26">
        <f>SUM(F27:F27)</f>
        <v>0</v>
      </c>
      <c r="G26" s="26">
        <f>SUM(G27:G27)</f>
        <v>0</v>
      </c>
      <c r="H26" s="26">
        <f t="shared" si="0"/>
        <v>0</v>
      </c>
    </row>
    <row r="27" spans="1:8" s="145" customFormat="1" ht="19.5" customHeight="1">
      <c r="A27" s="32"/>
      <c r="B27" s="73" t="s">
        <v>287</v>
      </c>
      <c r="C27" s="32" t="s">
        <v>1540</v>
      </c>
      <c r="D27" s="33"/>
      <c r="E27" s="34"/>
      <c r="F27" s="34"/>
      <c r="G27" s="67"/>
      <c r="H27" s="34">
        <f t="shared" si="0"/>
        <v>0</v>
      </c>
    </row>
    <row r="28" spans="1:8" s="145" customFormat="1" ht="19.5" customHeight="1">
      <c r="A28" s="47" t="s">
        <v>1550</v>
      </c>
      <c r="B28" s="47" t="s">
        <v>1717</v>
      </c>
      <c r="C28" s="25" t="s">
        <v>475</v>
      </c>
      <c r="D28" s="17" t="s">
        <v>1718</v>
      </c>
      <c r="E28" s="26">
        <f>SUM(E29:E29)</f>
        <v>0</v>
      </c>
      <c r="F28" s="26">
        <f>SUM(F29:F29)</f>
        <v>0</v>
      </c>
      <c r="G28" s="26">
        <f>SUM(G29:G29)</f>
        <v>0</v>
      </c>
      <c r="H28" s="26">
        <f t="shared" si="0"/>
        <v>0</v>
      </c>
    </row>
    <row r="29" spans="1:8" s="145" customFormat="1" ht="19.5" customHeight="1">
      <c r="A29" s="32"/>
      <c r="B29" s="73" t="s">
        <v>288</v>
      </c>
      <c r="C29" s="32" t="s">
        <v>1540</v>
      </c>
      <c r="D29" s="70"/>
      <c r="E29" s="67"/>
      <c r="F29" s="34"/>
      <c r="G29" s="67"/>
      <c r="H29" s="34">
        <f t="shared" si="0"/>
        <v>0</v>
      </c>
    </row>
    <row r="30" spans="1:8" s="145" customFormat="1" ht="19.5" customHeight="1">
      <c r="A30" s="24"/>
      <c r="B30" s="72"/>
      <c r="C30" s="23" t="s">
        <v>1540</v>
      </c>
      <c r="D30" s="24" t="s">
        <v>466</v>
      </c>
      <c r="E30" s="31">
        <f>SUM(E28,E26,E24,E22,E14)</f>
        <v>88096</v>
      </c>
      <c r="F30" s="31">
        <f>SUM(F28,F26,F24,F22,F14)</f>
        <v>30617.100000000002</v>
      </c>
      <c r="G30" s="31">
        <f>SUM(G28,G26,G24,G22,G14)</f>
        <v>88096</v>
      </c>
      <c r="H30" s="31">
        <f t="shared" si="0"/>
        <v>34.75424536868871</v>
      </c>
    </row>
    <row r="31" spans="1:8" s="145" customFormat="1" ht="8.25">
      <c r="A31" s="148"/>
      <c r="B31" s="149"/>
      <c r="C31" s="150"/>
      <c r="D31" s="151"/>
      <c r="E31" s="148"/>
      <c r="F31" s="148"/>
      <c r="G31" s="148"/>
      <c r="H31" s="184"/>
    </row>
    <row r="32" spans="1:8" s="145" customFormat="1" ht="8.25">
      <c r="A32" s="327" t="s">
        <v>713</v>
      </c>
      <c r="B32" s="327"/>
      <c r="C32" s="327"/>
      <c r="D32" s="327"/>
      <c r="E32" s="327"/>
      <c r="F32" s="327"/>
      <c r="G32" s="327"/>
      <c r="H32" s="328"/>
    </row>
    <row r="33" spans="1:8" s="145" customFormat="1" ht="33" customHeight="1">
      <c r="A33" s="329" t="s">
        <v>25</v>
      </c>
      <c r="B33" s="330"/>
      <c r="C33" s="330"/>
      <c r="D33" s="330"/>
      <c r="E33" s="330"/>
      <c r="F33" s="330"/>
      <c r="G33" s="330"/>
      <c r="H33" s="330"/>
    </row>
    <row r="34" spans="1:8" s="145" customFormat="1" ht="19.5" customHeight="1">
      <c r="A34" s="330"/>
      <c r="B34" s="330"/>
      <c r="C34" s="330"/>
      <c r="D34" s="330"/>
      <c r="E34" s="330"/>
      <c r="F34" s="330"/>
      <c r="G34" s="330"/>
      <c r="H34" s="330"/>
    </row>
    <row r="35" spans="1:8" s="145" customFormat="1" ht="8.25">
      <c r="A35" s="148"/>
      <c r="B35" s="149"/>
      <c r="C35" s="150"/>
      <c r="D35" s="151"/>
      <c r="E35" s="148"/>
      <c r="F35" s="148"/>
      <c r="G35" s="148"/>
      <c r="H35" s="184"/>
    </row>
    <row r="36" spans="1:8" s="145" customFormat="1" ht="19.5" customHeight="1">
      <c r="A36" s="18"/>
      <c r="B36" s="62" t="s">
        <v>289</v>
      </c>
      <c r="C36" s="27" t="s">
        <v>477</v>
      </c>
      <c r="D36" s="19" t="s">
        <v>113</v>
      </c>
      <c r="E36" s="40" t="s">
        <v>464</v>
      </c>
      <c r="F36" s="40" t="s">
        <v>1295</v>
      </c>
      <c r="G36" s="40" t="s">
        <v>1299</v>
      </c>
      <c r="H36" s="233" t="s">
        <v>465</v>
      </c>
    </row>
    <row r="37" spans="1:8" s="145" customFormat="1" ht="19.5" customHeight="1">
      <c r="A37" s="76" t="s">
        <v>470</v>
      </c>
      <c r="B37" s="77" t="s">
        <v>471</v>
      </c>
      <c r="C37" s="78" t="s">
        <v>472</v>
      </c>
      <c r="D37" s="79" t="s">
        <v>462</v>
      </c>
      <c r="E37" s="80"/>
      <c r="F37" s="80"/>
      <c r="G37" s="80"/>
      <c r="H37" s="234"/>
    </row>
    <row r="38" spans="1:8" s="145" customFormat="1" ht="19.5" customHeight="1">
      <c r="A38" s="47" t="s">
        <v>473</v>
      </c>
      <c r="B38" s="47" t="s">
        <v>474</v>
      </c>
      <c r="C38" s="25" t="s">
        <v>475</v>
      </c>
      <c r="D38" s="146" t="s">
        <v>476</v>
      </c>
      <c r="E38" s="63">
        <f>SUM(E39:E47)</f>
        <v>40000</v>
      </c>
      <c r="F38" s="63">
        <f>SUM(F39:F47)</f>
        <v>0</v>
      </c>
      <c r="G38" s="63">
        <f>SUM(G39:G47)</f>
        <v>40000</v>
      </c>
      <c r="H38" s="63">
        <f aca="true" t="shared" si="1" ref="H38:H57">IF(E38=0,,F38/E38*100)</f>
        <v>0</v>
      </c>
    </row>
    <row r="39" spans="1:8" s="145" customFormat="1" ht="19.5" customHeight="1">
      <c r="A39" s="68">
        <v>61</v>
      </c>
      <c r="B39" s="73" t="s">
        <v>290</v>
      </c>
      <c r="C39" s="32" t="s">
        <v>1151</v>
      </c>
      <c r="D39" s="33" t="s">
        <v>742</v>
      </c>
      <c r="E39" s="34">
        <v>18000</v>
      </c>
      <c r="F39" s="34">
        <v>0</v>
      </c>
      <c r="G39" s="34">
        <v>18000</v>
      </c>
      <c r="H39" s="34">
        <f t="shared" si="1"/>
        <v>0</v>
      </c>
    </row>
    <row r="40" spans="1:8" s="145" customFormat="1" ht="19.5" customHeight="1">
      <c r="A40" s="68">
        <v>62</v>
      </c>
      <c r="B40" s="73" t="s">
        <v>291</v>
      </c>
      <c r="C40" s="32" t="s">
        <v>1151</v>
      </c>
      <c r="D40" s="33" t="s">
        <v>1310</v>
      </c>
      <c r="E40" s="34">
        <v>6300</v>
      </c>
      <c r="F40" s="34">
        <v>0</v>
      </c>
      <c r="G40" s="34">
        <v>6300</v>
      </c>
      <c r="H40" s="34">
        <f aca="true" t="shared" si="2" ref="H40:H47">IF(E40=0,,F40/E40*100)</f>
        <v>0</v>
      </c>
    </row>
    <row r="41" spans="1:8" s="145" customFormat="1" ht="19.5" customHeight="1">
      <c r="A41" s="32">
        <v>631</v>
      </c>
      <c r="B41" s="73" t="s">
        <v>292</v>
      </c>
      <c r="C41" s="32" t="s">
        <v>1151</v>
      </c>
      <c r="D41" s="33" t="s">
        <v>716</v>
      </c>
      <c r="E41" s="34">
        <v>0</v>
      </c>
      <c r="F41" s="34">
        <v>0</v>
      </c>
      <c r="G41" s="34">
        <v>0</v>
      </c>
      <c r="H41" s="34">
        <f t="shared" si="2"/>
        <v>0</v>
      </c>
    </row>
    <row r="42" spans="1:8" s="145" customFormat="1" ht="19.5" customHeight="1">
      <c r="A42" s="32">
        <v>632</v>
      </c>
      <c r="B42" s="73" t="s">
        <v>608</v>
      </c>
      <c r="C42" s="32" t="s">
        <v>1151</v>
      </c>
      <c r="D42" s="33" t="s">
        <v>1553</v>
      </c>
      <c r="E42" s="34">
        <v>0</v>
      </c>
      <c r="F42" s="34">
        <v>0</v>
      </c>
      <c r="G42" s="34">
        <v>0</v>
      </c>
      <c r="H42" s="34">
        <f t="shared" si="2"/>
        <v>0</v>
      </c>
    </row>
    <row r="43" spans="1:8" s="145" customFormat="1" ht="19.5" customHeight="1">
      <c r="A43" s="32">
        <v>633</v>
      </c>
      <c r="B43" s="73" t="s">
        <v>609</v>
      </c>
      <c r="C43" s="32" t="s">
        <v>1151</v>
      </c>
      <c r="D43" s="33" t="s">
        <v>1349</v>
      </c>
      <c r="E43" s="34">
        <v>8300</v>
      </c>
      <c r="F43" s="34">
        <v>0</v>
      </c>
      <c r="G43" s="34">
        <v>8300</v>
      </c>
      <c r="H43" s="34">
        <f t="shared" si="2"/>
        <v>0</v>
      </c>
    </row>
    <row r="44" spans="1:8" s="145" customFormat="1" ht="19.5" customHeight="1">
      <c r="A44" s="32">
        <v>634</v>
      </c>
      <c r="B44" s="73" t="s">
        <v>610</v>
      </c>
      <c r="C44" s="32" t="s">
        <v>1151</v>
      </c>
      <c r="D44" s="33" t="s">
        <v>1152</v>
      </c>
      <c r="E44" s="34">
        <v>0</v>
      </c>
      <c r="F44" s="34">
        <v>0</v>
      </c>
      <c r="G44" s="34">
        <v>0</v>
      </c>
      <c r="H44" s="34">
        <f t="shared" si="2"/>
        <v>0</v>
      </c>
    </row>
    <row r="45" spans="1:8" s="145" customFormat="1" ht="19.5" customHeight="1">
      <c r="A45" s="32">
        <v>635</v>
      </c>
      <c r="B45" s="73" t="s">
        <v>611</v>
      </c>
      <c r="C45" s="32" t="s">
        <v>1151</v>
      </c>
      <c r="D45" s="33" t="s">
        <v>552</v>
      </c>
      <c r="E45" s="34">
        <v>0</v>
      </c>
      <c r="F45" s="34">
        <v>0</v>
      </c>
      <c r="G45" s="34">
        <v>0</v>
      </c>
      <c r="H45" s="34">
        <f t="shared" si="2"/>
        <v>0</v>
      </c>
    </row>
    <row r="46" spans="1:8" s="145" customFormat="1" ht="19.5" customHeight="1">
      <c r="A46" s="32">
        <v>637</v>
      </c>
      <c r="B46" s="73" t="s">
        <v>612</v>
      </c>
      <c r="C46" s="32" t="s">
        <v>1151</v>
      </c>
      <c r="D46" s="33" t="s">
        <v>1301</v>
      </c>
      <c r="E46" s="34">
        <v>7400</v>
      </c>
      <c r="F46" s="34">
        <v>0</v>
      </c>
      <c r="G46" s="34">
        <v>7400</v>
      </c>
      <c r="H46" s="34">
        <f t="shared" si="2"/>
        <v>0</v>
      </c>
    </row>
    <row r="47" spans="1:8" s="145" customFormat="1" ht="19.5" customHeight="1">
      <c r="A47" s="152">
        <v>641</v>
      </c>
      <c r="B47" s="73" t="s">
        <v>613</v>
      </c>
      <c r="C47" s="32" t="s">
        <v>1540</v>
      </c>
      <c r="D47" s="33" t="s">
        <v>709</v>
      </c>
      <c r="E47" s="34">
        <v>0</v>
      </c>
      <c r="F47" s="34">
        <v>0</v>
      </c>
      <c r="G47" s="34">
        <v>0</v>
      </c>
      <c r="H47" s="34">
        <f t="shared" si="2"/>
        <v>0</v>
      </c>
    </row>
    <row r="48" spans="1:8" s="145" customFormat="1" ht="19.5" customHeight="1">
      <c r="A48" s="47" t="s">
        <v>1704</v>
      </c>
      <c r="B48" s="47" t="s">
        <v>1705</v>
      </c>
      <c r="C48" s="25" t="s">
        <v>475</v>
      </c>
      <c r="D48" s="17" t="s">
        <v>1304</v>
      </c>
      <c r="E48" s="26">
        <f>SUM(E49:E50)</f>
        <v>4500</v>
      </c>
      <c r="F48" s="26">
        <f>SUM(F49:F50)</f>
        <v>0</v>
      </c>
      <c r="G48" s="26">
        <f>SUM(G49:G50)</f>
        <v>4500</v>
      </c>
      <c r="H48" s="26">
        <f t="shared" si="1"/>
        <v>0</v>
      </c>
    </row>
    <row r="49" spans="1:8" s="145" customFormat="1" ht="19.5" customHeight="1">
      <c r="A49" s="144">
        <v>633004</v>
      </c>
      <c r="B49" s="73" t="s">
        <v>293</v>
      </c>
      <c r="C49" s="32" t="s">
        <v>1153</v>
      </c>
      <c r="D49" s="33" t="s">
        <v>1154</v>
      </c>
      <c r="E49" s="67">
        <v>2500</v>
      </c>
      <c r="F49" s="67">
        <v>0</v>
      </c>
      <c r="G49" s="67">
        <v>2500</v>
      </c>
      <c r="H49" s="34">
        <f t="shared" si="1"/>
        <v>0</v>
      </c>
    </row>
    <row r="50" spans="1:8" s="145" customFormat="1" ht="19.5" customHeight="1">
      <c r="A50" s="144">
        <v>633005</v>
      </c>
      <c r="B50" s="73" t="s">
        <v>1155</v>
      </c>
      <c r="C50" s="32" t="s">
        <v>1153</v>
      </c>
      <c r="D50" s="33" t="s">
        <v>1156</v>
      </c>
      <c r="E50" s="67">
        <v>2000</v>
      </c>
      <c r="F50" s="67">
        <v>0</v>
      </c>
      <c r="G50" s="67">
        <v>2000</v>
      </c>
      <c r="H50" s="34">
        <f t="shared" si="1"/>
        <v>0</v>
      </c>
    </row>
    <row r="51" spans="1:8" s="145" customFormat="1" ht="19.5" customHeight="1">
      <c r="A51" s="47" t="s">
        <v>1712</v>
      </c>
      <c r="B51" s="47" t="s">
        <v>1713</v>
      </c>
      <c r="C51" s="25" t="s">
        <v>475</v>
      </c>
      <c r="D51" s="17" t="s">
        <v>1714</v>
      </c>
      <c r="E51" s="26">
        <f>SUM(E52:E52)</f>
        <v>0</v>
      </c>
      <c r="F51" s="26">
        <f>SUM(F52:F52)</f>
        <v>0</v>
      </c>
      <c r="G51" s="26">
        <f>SUM(G52:G52)</f>
        <v>0</v>
      </c>
      <c r="H51" s="26">
        <f t="shared" si="1"/>
        <v>0</v>
      </c>
    </row>
    <row r="52" spans="1:8" s="145" customFormat="1" ht="19.5" customHeight="1">
      <c r="A52" s="32"/>
      <c r="B52" s="73" t="s">
        <v>294</v>
      </c>
      <c r="C52" s="32" t="s">
        <v>1540</v>
      </c>
      <c r="D52" s="33"/>
      <c r="E52" s="67"/>
      <c r="F52" s="67"/>
      <c r="G52" s="67"/>
      <c r="H52" s="34">
        <f t="shared" si="1"/>
        <v>0</v>
      </c>
    </row>
    <row r="53" spans="1:8" s="145" customFormat="1" ht="19.5" customHeight="1">
      <c r="A53" s="47" t="s">
        <v>1499</v>
      </c>
      <c r="B53" s="47" t="s">
        <v>1351</v>
      </c>
      <c r="C53" s="25" t="s">
        <v>475</v>
      </c>
      <c r="D53" s="17" t="s">
        <v>1352</v>
      </c>
      <c r="E53" s="26">
        <f>SUM(E54:E54)</f>
        <v>0</v>
      </c>
      <c r="F53" s="26">
        <f>SUM(F54:F54)</f>
        <v>0</v>
      </c>
      <c r="G53" s="26">
        <f>SUM(G54:G54)</f>
        <v>0</v>
      </c>
      <c r="H53" s="26">
        <f t="shared" si="1"/>
        <v>0</v>
      </c>
    </row>
    <row r="54" spans="1:8" s="145" customFormat="1" ht="19.5" customHeight="1">
      <c r="A54" s="32"/>
      <c r="B54" s="73" t="s">
        <v>295</v>
      </c>
      <c r="C54" s="32" t="s">
        <v>1540</v>
      </c>
      <c r="D54" s="33"/>
      <c r="E54" s="34"/>
      <c r="F54" s="34"/>
      <c r="G54" s="67"/>
      <c r="H54" s="34">
        <f t="shared" si="1"/>
        <v>0</v>
      </c>
    </row>
    <row r="55" spans="1:8" s="145" customFormat="1" ht="19.5" customHeight="1">
      <c r="A55" s="47" t="s">
        <v>1716</v>
      </c>
      <c r="B55" s="47" t="s">
        <v>1717</v>
      </c>
      <c r="C55" s="25" t="s">
        <v>475</v>
      </c>
      <c r="D55" s="17" t="s">
        <v>1718</v>
      </c>
      <c r="E55" s="26">
        <f>SUM(E56:E56)</f>
        <v>0</v>
      </c>
      <c r="F55" s="26">
        <f>SUM(F56:F56)</f>
        <v>0</v>
      </c>
      <c r="G55" s="26">
        <f>SUM(G56:G56)</f>
        <v>0</v>
      </c>
      <c r="H55" s="26">
        <f t="shared" si="1"/>
        <v>0</v>
      </c>
    </row>
    <row r="56" spans="1:8" s="145" customFormat="1" ht="19.5" customHeight="1">
      <c r="A56" s="32"/>
      <c r="B56" s="73" t="s">
        <v>296</v>
      </c>
      <c r="C56" s="32" t="s">
        <v>1540</v>
      </c>
      <c r="D56" s="33"/>
      <c r="E56" s="67"/>
      <c r="F56" s="67"/>
      <c r="G56" s="67"/>
      <c r="H56" s="34">
        <f t="shared" si="1"/>
        <v>0</v>
      </c>
    </row>
    <row r="57" spans="1:8" s="145" customFormat="1" ht="19.5" customHeight="1">
      <c r="A57" s="24"/>
      <c r="B57" s="72"/>
      <c r="C57" s="23" t="s">
        <v>1540</v>
      </c>
      <c r="D57" s="24" t="s">
        <v>466</v>
      </c>
      <c r="E57" s="31">
        <f>SUM(E55,E53,E51,E48,E38)</f>
        <v>44500</v>
      </c>
      <c r="F57" s="31">
        <f>SUM(F55,F53,F51,F48,F38)</f>
        <v>0</v>
      </c>
      <c r="G57" s="31">
        <f>SUM(G55,G53,G51,G48,G38)</f>
        <v>44500</v>
      </c>
      <c r="H57" s="31">
        <f t="shared" si="1"/>
        <v>0</v>
      </c>
    </row>
    <row r="58" spans="1:8" s="145" customFormat="1" ht="8.25">
      <c r="A58" s="148"/>
      <c r="B58" s="149"/>
      <c r="C58" s="150"/>
      <c r="D58" s="151"/>
      <c r="E58" s="148"/>
      <c r="F58" s="148"/>
      <c r="G58" s="148"/>
      <c r="H58" s="184"/>
    </row>
    <row r="59" spans="1:8" s="145" customFormat="1" ht="8.25">
      <c r="A59" s="327" t="s">
        <v>713</v>
      </c>
      <c r="B59" s="327"/>
      <c r="C59" s="327"/>
      <c r="D59" s="327"/>
      <c r="E59" s="327"/>
      <c r="F59" s="327"/>
      <c r="G59" s="327"/>
      <c r="H59" s="328"/>
    </row>
    <row r="60" spans="1:8" s="145" customFormat="1" ht="8.25" customHeight="1">
      <c r="A60" s="329" t="s">
        <v>191</v>
      </c>
      <c r="B60" s="330"/>
      <c r="C60" s="330"/>
      <c r="D60" s="330"/>
      <c r="E60" s="330"/>
      <c r="F60" s="330"/>
      <c r="G60" s="330"/>
      <c r="H60" s="330"/>
    </row>
    <row r="61" spans="1:8" s="145" customFormat="1" ht="19.5" customHeight="1">
      <c r="A61" s="330"/>
      <c r="B61" s="330"/>
      <c r="C61" s="330"/>
      <c r="D61" s="330"/>
      <c r="E61" s="330"/>
      <c r="F61" s="330"/>
      <c r="G61" s="330"/>
      <c r="H61" s="330"/>
    </row>
    <row r="62" spans="1:8" s="145" customFormat="1" ht="8.25">
      <c r="A62" s="148"/>
      <c r="B62" s="149"/>
      <c r="C62" s="150"/>
      <c r="D62" s="151"/>
      <c r="E62" s="148"/>
      <c r="F62" s="148"/>
      <c r="G62" s="148"/>
      <c r="H62" s="184"/>
    </row>
    <row r="63" spans="1:8" s="145" customFormat="1" ht="15" customHeight="1">
      <c r="A63" s="18"/>
      <c r="B63" s="62" t="s">
        <v>297</v>
      </c>
      <c r="C63" s="27" t="s">
        <v>477</v>
      </c>
      <c r="D63" s="19" t="s">
        <v>603</v>
      </c>
      <c r="E63" s="40" t="s">
        <v>464</v>
      </c>
      <c r="F63" s="40" t="s">
        <v>1295</v>
      </c>
      <c r="G63" s="40" t="s">
        <v>1299</v>
      </c>
      <c r="H63" s="233" t="s">
        <v>465</v>
      </c>
    </row>
    <row r="64" spans="1:8" s="145" customFormat="1" ht="15" customHeight="1">
      <c r="A64" s="76" t="s">
        <v>470</v>
      </c>
      <c r="B64" s="77" t="s">
        <v>471</v>
      </c>
      <c r="C64" s="78" t="s">
        <v>472</v>
      </c>
      <c r="D64" s="79" t="s">
        <v>462</v>
      </c>
      <c r="E64" s="80"/>
      <c r="F64" s="80"/>
      <c r="G64" s="80"/>
      <c r="H64" s="234"/>
    </row>
    <row r="65" spans="1:8" s="145" customFormat="1" ht="15" customHeight="1">
      <c r="A65" s="47" t="s">
        <v>473</v>
      </c>
      <c r="B65" s="47" t="s">
        <v>474</v>
      </c>
      <c r="C65" s="25" t="s">
        <v>475</v>
      </c>
      <c r="D65" s="146" t="s">
        <v>476</v>
      </c>
      <c r="E65" s="63">
        <f>SUM(E66:E76)</f>
        <v>90480</v>
      </c>
      <c r="F65" s="63">
        <f>SUM(F66:F76)</f>
        <v>31155.81</v>
      </c>
      <c r="G65" s="63">
        <f>SUM(G66:G76)</f>
        <v>590480</v>
      </c>
      <c r="H65" s="63">
        <f aca="true" t="shared" si="3" ref="H65:H87">IF(E65=0,,F65/E65*100)</f>
        <v>34.43391909814324</v>
      </c>
    </row>
    <row r="66" spans="1:8" s="145" customFormat="1" ht="15" customHeight="1">
      <c r="A66" s="68">
        <v>61</v>
      </c>
      <c r="B66" s="73" t="s">
        <v>299</v>
      </c>
      <c r="C66" s="32" t="s">
        <v>1540</v>
      </c>
      <c r="D66" s="69" t="s">
        <v>742</v>
      </c>
      <c r="E66" s="34">
        <v>0</v>
      </c>
      <c r="F66" s="34">
        <v>0</v>
      </c>
      <c r="G66" s="34">
        <v>0</v>
      </c>
      <c r="H66" s="34">
        <f t="shared" si="3"/>
        <v>0</v>
      </c>
    </row>
    <row r="67" spans="1:8" s="145" customFormat="1" ht="15" customHeight="1">
      <c r="A67" s="68">
        <v>62</v>
      </c>
      <c r="B67" s="73" t="s">
        <v>300</v>
      </c>
      <c r="C67" s="32" t="s">
        <v>1540</v>
      </c>
      <c r="D67" s="69" t="s">
        <v>1310</v>
      </c>
      <c r="E67" s="34">
        <v>0</v>
      </c>
      <c r="F67" s="34">
        <v>0</v>
      </c>
      <c r="G67" s="34">
        <v>0</v>
      </c>
      <c r="H67" s="34">
        <f t="shared" si="3"/>
        <v>0</v>
      </c>
    </row>
    <row r="68" spans="1:8" s="145" customFormat="1" ht="15" customHeight="1">
      <c r="A68" s="32">
        <v>631</v>
      </c>
      <c r="B68" s="73" t="s">
        <v>301</v>
      </c>
      <c r="C68" s="32" t="s">
        <v>1540</v>
      </c>
      <c r="D68" s="33" t="s">
        <v>716</v>
      </c>
      <c r="E68" s="34">
        <v>0</v>
      </c>
      <c r="F68" s="34">
        <v>0</v>
      </c>
      <c r="G68" s="34">
        <v>0</v>
      </c>
      <c r="H68" s="34">
        <f t="shared" si="3"/>
        <v>0</v>
      </c>
    </row>
    <row r="69" spans="1:8" s="145" customFormat="1" ht="15" customHeight="1">
      <c r="A69" s="32">
        <v>632</v>
      </c>
      <c r="B69" s="73" t="s">
        <v>302</v>
      </c>
      <c r="C69" s="32" t="s">
        <v>1540</v>
      </c>
      <c r="D69" s="33" t="s">
        <v>1553</v>
      </c>
      <c r="E69" s="34">
        <v>0</v>
      </c>
      <c r="F69" s="34">
        <v>0</v>
      </c>
      <c r="G69" s="34">
        <v>0</v>
      </c>
      <c r="H69" s="34">
        <f t="shared" si="3"/>
        <v>0</v>
      </c>
    </row>
    <row r="70" spans="1:8" s="145" customFormat="1" ht="15" customHeight="1">
      <c r="A70" s="32">
        <v>633</v>
      </c>
      <c r="B70" s="73" t="s">
        <v>481</v>
      </c>
      <c r="C70" s="32" t="s">
        <v>1540</v>
      </c>
      <c r="D70" s="33" t="s">
        <v>1349</v>
      </c>
      <c r="E70" s="34">
        <v>0</v>
      </c>
      <c r="F70" s="34">
        <v>0</v>
      </c>
      <c r="G70" s="34">
        <v>0</v>
      </c>
      <c r="H70" s="34">
        <f t="shared" si="3"/>
        <v>0</v>
      </c>
    </row>
    <row r="71" spans="1:8" s="145" customFormat="1" ht="15" customHeight="1">
      <c r="A71" s="32">
        <v>634</v>
      </c>
      <c r="B71" s="73" t="s">
        <v>482</v>
      </c>
      <c r="C71" s="32" t="s">
        <v>1540</v>
      </c>
      <c r="D71" s="33" t="s">
        <v>1350</v>
      </c>
      <c r="E71" s="34">
        <v>0</v>
      </c>
      <c r="F71" s="34">
        <v>0</v>
      </c>
      <c r="G71" s="34">
        <v>0</v>
      </c>
      <c r="H71" s="34">
        <f t="shared" si="3"/>
        <v>0</v>
      </c>
    </row>
    <row r="72" spans="1:8" s="145" customFormat="1" ht="15" customHeight="1">
      <c r="A72" s="32">
        <v>635</v>
      </c>
      <c r="B72" s="73" t="s">
        <v>614</v>
      </c>
      <c r="C72" s="32" t="s">
        <v>1540</v>
      </c>
      <c r="D72" s="33" t="s">
        <v>552</v>
      </c>
      <c r="E72" s="34">
        <v>0</v>
      </c>
      <c r="F72" s="34">
        <v>0</v>
      </c>
      <c r="G72" s="34">
        <v>0</v>
      </c>
      <c r="H72" s="34">
        <f t="shared" si="3"/>
        <v>0</v>
      </c>
    </row>
    <row r="73" spans="1:8" s="145" customFormat="1" ht="15" customHeight="1">
      <c r="A73" s="32">
        <v>637</v>
      </c>
      <c r="B73" s="73" t="s">
        <v>615</v>
      </c>
      <c r="C73" s="32" t="s">
        <v>1540</v>
      </c>
      <c r="D73" s="33" t="s">
        <v>1301</v>
      </c>
      <c r="E73" s="34">
        <v>0</v>
      </c>
      <c r="F73" s="34">
        <v>1561.52</v>
      </c>
      <c r="G73" s="34">
        <v>0</v>
      </c>
      <c r="H73" s="34">
        <f t="shared" si="3"/>
        <v>0</v>
      </c>
    </row>
    <row r="74" spans="1:8" s="145" customFormat="1" ht="15" customHeight="1">
      <c r="A74" s="68">
        <v>716</v>
      </c>
      <c r="B74" s="73" t="s">
        <v>616</v>
      </c>
      <c r="C74" s="32" t="s">
        <v>1540</v>
      </c>
      <c r="D74" s="69" t="s">
        <v>209</v>
      </c>
      <c r="E74" s="67">
        <v>6240</v>
      </c>
      <c r="F74" s="34">
        <v>0</v>
      </c>
      <c r="G74" s="34">
        <v>6240</v>
      </c>
      <c r="H74" s="34">
        <f>IF(E74=0,,F74/E74*100)</f>
        <v>0</v>
      </c>
    </row>
    <row r="75" spans="1:8" s="145" customFormat="1" ht="15" customHeight="1">
      <c r="A75" s="68">
        <v>717</v>
      </c>
      <c r="B75" s="73" t="s">
        <v>617</v>
      </c>
      <c r="C75" s="32" t="s">
        <v>1540</v>
      </c>
      <c r="D75" s="69" t="s">
        <v>823</v>
      </c>
      <c r="E75" s="67">
        <v>84240</v>
      </c>
      <c r="F75" s="34">
        <v>29594.29</v>
      </c>
      <c r="G75" s="34">
        <v>84240</v>
      </c>
      <c r="H75" s="34">
        <f>IF(E75=0,,F75/E75*100)</f>
        <v>35.13092355175689</v>
      </c>
    </row>
    <row r="76" spans="1:8" s="145" customFormat="1" ht="15" customHeight="1">
      <c r="A76" s="32">
        <v>821</v>
      </c>
      <c r="B76" s="73" t="s">
        <v>507</v>
      </c>
      <c r="C76" s="32" t="s">
        <v>1540</v>
      </c>
      <c r="D76" s="33" t="s">
        <v>861</v>
      </c>
      <c r="E76" s="34">
        <v>0</v>
      </c>
      <c r="F76" s="34">
        <v>0</v>
      </c>
      <c r="G76" s="34">
        <v>500000</v>
      </c>
      <c r="H76" s="34">
        <f>IF(E76=0,,F76/E76*100)</f>
        <v>0</v>
      </c>
    </row>
    <row r="77" spans="1:8" s="145" customFormat="1" ht="15" customHeight="1">
      <c r="A77" s="47" t="s">
        <v>1704</v>
      </c>
      <c r="B77" s="47" t="s">
        <v>1705</v>
      </c>
      <c r="C77" s="25" t="s">
        <v>475</v>
      </c>
      <c r="D77" s="17" t="s">
        <v>1304</v>
      </c>
      <c r="E77" s="26">
        <f>SUM(E78:E79)</f>
        <v>124313</v>
      </c>
      <c r="F77" s="26">
        <f>SUM(F78:F79)</f>
        <v>61035.51</v>
      </c>
      <c r="G77" s="26">
        <f>SUM(G78:G79)</f>
        <v>124313</v>
      </c>
      <c r="H77" s="26">
        <f t="shared" si="3"/>
        <v>49.09825199295327</v>
      </c>
    </row>
    <row r="78" spans="1:8" s="147" customFormat="1" ht="15" customHeight="1">
      <c r="A78" s="64" t="s">
        <v>1742</v>
      </c>
      <c r="B78" s="64" t="s">
        <v>97</v>
      </c>
      <c r="C78" s="144" t="s">
        <v>812</v>
      </c>
      <c r="D78" s="70" t="s">
        <v>100</v>
      </c>
      <c r="E78" s="66">
        <v>0</v>
      </c>
      <c r="F78" s="66">
        <v>2057.28</v>
      </c>
      <c r="G78" s="66">
        <v>0</v>
      </c>
      <c r="H78" s="34">
        <f t="shared" si="3"/>
        <v>0</v>
      </c>
    </row>
    <row r="79" spans="1:8" s="145" customFormat="1" ht="15" customHeight="1">
      <c r="A79" s="65">
        <v>717001</v>
      </c>
      <c r="B79" s="64" t="s">
        <v>1157</v>
      </c>
      <c r="C79" s="65" t="s">
        <v>1158</v>
      </c>
      <c r="D79" s="70" t="s">
        <v>1159</v>
      </c>
      <c r="E79" s="134">
        <v>124313</v>
      </c>
      <c r="F79" s="67">
        <v>58978.23</v>
      </c>
      <c r="G79" s="67">
        <v>124313</v>
      </c>
      <c r="H79" s="34">
        <f t="shared" si="3"/>
        <v>47.44333255572627</v>
      </c>
    </row>
    <row r="80" spans="1:8" s="145" customFormat="1" ht="15" customHeight="1">
      <c r="A80" s="47" t="s">
        <v>1712</v>
      </c>
      <c r="B80" s="47" t="s">
        <v>1713</v>
      </c>
      <c r="C80" s="25" t="s">
        <v>475</v>
      </c>
      <c r="D80" s="17" t="s">
        <v>1714</v>
      </c>
      <c r="E80" s="26">
        <f>SUM(E81:E82)</f>
        <v>1056663</v>
      </c>
      <c r="F80" s="26">
        <f>SUM(F81:F82)</f>
        <v>718751.21</v>
      </c>
      <c r="G80" s="26">
        <f>SUM(G81:G82)</f>
        <v>1056663</v>
      </c>
      <c r="H80" s="26">
        <f t="shared" si="3"/>
        <v>68.02085527741578</v>
      </c>
    </row>
    <row r="81" spans="1:8" s="147" customFormat="1" ht="15" customHeight="1">
      <c r="A81" s="64" t="s">
        <v>1742</v>
      </c>
      <c r="B81" s="73" t="s">
        <v>98</v>
      </c>
      <c r="C81" s="144" t="s">
        <v>798</v>
      </c>
      <c r="D81" s="70" t="s">
        <v>99</v>
      </c>
      <c r="E81" s="66">
        <v>0</v>
      </c>
      <c r="F81" s="66">
        <v>17486.88</v>
      </c>
      <c r="G81" s="66">
        <v>0</v>
      </c>
      <c r="H81" s="34">
        <f t="shared" si="3"/>
        <v>0</v>
      </c>
    </row>
    <row r="82" spans="1:8" s="145" customFormat="1" ht="15" customHeight="1">
      <c r="A82" s="32">
        <v>717001</v>
      </c>
      <c r="B82" s="73" t="s">
        <v>303</v>
      </c>
      <c r="C82" s="32" t="s">
        <v>1160</v>
      </c>
      <c r="D82" s="33" t="s">
        <v>1161</v>
      </c>
      <c r="E82" s="67">
        <v>1056663</v>
      </c>
      <c r="F82" s="67">
        <v>701264.33</v>
      </c>
      <c r="G82" s="67">
        <v>1056663</v>
      </c>
      <c r="H82" s="34">
        <f t="shared" si="3"/>
        <v>66.36593975562691</v>
      </c>
    </row>
    <row r="83" spans="1:8" s="145" customFormat="1" ht="15" customHeight="1">
      <c r="A83" s="47" t="s">
        <v>1499</v>
      </c>
      <c r="B83" s="47" t="s">
        <v>1351</v>
      </c>
      <c r="C83" s="25" t="s">
        <v>475</v>
      </c>
      <c r="D83" s="17" t="s">
        <v>1352</v>
      </c>
      <c r="E83" s="26">
        <f>SUM(E84:E84)</f>
        <v>0</v>
      </c>
      <c r="F83" s="26">
        <f>SUM(F84:F84)</f>
        <v>0</v>
      </c>
      <c r="G83" s="26">
        <f>SUM(G84:G84)</f>
        <v>0</v>
      </c>
      <c r="H83" s="26">
        <f t="shared" si="3"/>
        <v>0</v>
      </c>
    </row>
    <row r="84" spans="1:8" s="145" customFormat="1" ht="15" customHeight="1">
      <c r="A84" s="32"/>
      <c r="B84" s="73" t="s">
        <v>304</v>
      </c>
      <c r="C84" s="32" t="s">
        <v>1540</v>
      </c>
      <c r="D84" s="33"/>
      <c r="E84" s="34"/>
      <c r="F84" s="34"/>
      <c r="G84" s="67"/>
      <c r="H84" s="34">
        <f t="shared" si="3"/>
        <v>0</v>
      </c>
    </row>
    <row r="85" spans="1:8" s="145" customFormat="1" ht="15" customHeight="1">
      <c r="A85" s="47" t="s">
        <v>1716</v>
      </c>
      <c r="B85" s="47" t="s">
        <v>1717</v>
      </c>
      <c r="C85" s="25" t="s">
        <v>475</v>
      </c>
      <c r="D85" s="17" t="s">
        <v>1718</v>
      </c>
      <c r="E85" s="26">
        <f>SUM(E86:E86)</f>
        <v>0</v>
      </c>
      <c r="F85" s="26">
        <f>SUM(F86:F86)</f>
        <v>0</v>
      </c>
      <c r="G85" s="26">
        <f>SUM(G86:G86)</f>
        <v>0</v>
      </c>
      <c r="H85" s="26">
        <f t="shared" si="3"/>
        <v>0</v>
      </c>
    </row>
    <row r="86" spans="1:8" s="145" customFormat="1" ht="15" customHeight="1">
      <c r="A86" s="32"/>
      <c r="B86" s="73" t="s">
        <v>305</v>
      </c>
      <c r="C86" s="32" t="s">
        <v>1540</v>
      </c>
      <c r="D86" s="33"/>
      <c r="E86" s="67"/>
      <c r="F86" s="67"/>
      <c r="G86" s="67"/>
      <c r="H86" s="34">
        <f t="shared" si="3"/>
        <v>0</v>
      </c>
    </row>
    <row r="87" spans="1:8" s="145" customFormat="1" ht="15" customHeight="1">
      <c r="A87" s="24"/>
      <c r="B87" s="72"/>
      <c r="C87" s="23" t="s">
        <v>1540</v>
      </c>
      <c r="D87" s="24" t="s">
        <v>466</v>
      </c>
      <c r="E87" s="31">
        <f>SUM(E85,E83,E80,E77,E65)</f>
        <v>1271456</v>
      </c>
      <c r="F87" s="31">
        <f>SUM(F85,F83,F80,F77,F65)</f>
        <v>810942.53</v>
      </c>
      <c r="G87" s="31">
        <f>SUM(G85,G83,G80,G77,G65)</f>
        <v>1771456</v>
      </c>
      <c r="H87" s="31">
        <f t="shared" si="3"/>
        <v>63.7806208000906</v>
      </c>
    </row>
    <row r="88" spans="1:8" s="145" customFormat="1" ht="8.25">
      <c r="A88" s="148"/>
      <c r="B88" s="149"/>
      <c r="C88" s="150"/>
      <c r="D88" s="151"/>
      <c r="E88" s="148"/>
      <c r="F88" s="148"/>
      <c r="G88" s="148"/>
      <c r="H88" s="184"/>
    </row>
    <row r="89" spans="1:8" s="145" customFormat="1" ht="8.25">
      <c r="A89" s="327" t="s">
        <v>713</v>
      </c>
      <c r="B89" s="327"/>
      <c r="C89" s="327"/>
      <c r="D89" s="327"/>
      <c r="E89" s="327"/>
      <c r="F89" s="327"/>
      <c r="G89" s="327"/>
      <c r="H89" s="328"/>
    </row>
    <row r="90" spans="1:8" s="145" customFormat="1" ht="33" customHeight="1">
      <c r="A90" s="329" t="s">
        <v>26</v>
      </c>
      <c r="B90" s="330"/>
      <c r="C90" s="330"/>
      <c r="D90" s="330"/>
      <c r="E90" s="330"/>
      <c r="F90" s="330"/>
      <c r="G90" s="330"/>
      <c r="H90" s="330"/>
    </row>
    <row r="91" spans="1:8" s="145" customFormat="1" ht="17.25" customHeight="1">
      <c r="A91" s="330"/>
      <c r="B91" s="330"/>
      <c r="C91" s="330"/>
      <c r="D91" s="330"/>
      <c r="E91" s="330"/>
      <c r="F91" s="330"/>
      <c r="G91" s="330"/>
      <c r="H91" s="330"/>
    </row>
    <row r="92" spans="1:8" s="145" customFormat="1" ht="8.25">
      <c r="A92" s="148"/>
      <c r="B92" s="149"/>
      <c r="C92" s="150"/>
      <c r="D92" s="151"/>
      <c r="E92" s="148"/>
      <c r="F92" s="148"/>
      <c r="G92" s="148"/>
      <c r="H92" s="184"/>
    </row>
    <row r="93" spans="1:8" s="145" customFormat="1" ht="19.5" customHeight="1">
      <c r="A93" s="18"/>
      <c r="B93" s="62" t="s">
        <v>306</v>
      </c>
      <c r="C93" s="27" t="s">
        <v>477</v>
      </c>
      <c r="D93" s="19" t="s">
        <v>298</v>
      </c>
      <c r="E93" s="40" t="s">
        <v>464</v>
      </c>
      <c r="F93" s="40" t="s">
        <v>1295</v>
      </c>
      <c r="G93" s="40" t="s">
        <v>1299</v>
      </c>
      <c r="H93" s="233" t="s">
        <v>465</v>
      </c>
    </row>
    <row r="94" spans="1:8" s="145" customFormat="1" ht="19.5" customHeight="1">
      <c r="A94" s="76" t="s">
        <v>470</v>
      </c>
      <c r="B94" s="77" t="s">
        <v>471</v>
      </c>
      <c r="C94" s="78" t="s">
        <v>472</v>
      </c>
      <c r="D94" s="79" t="s">
        <v>462</v>
      </c>
      <c r="E94" s="80"/>
      <c r="F94" s="80"/>
      <c r="G94" s="80"/>
      <c r="H94" s="234"/>
    </row>
    <row r="95" spans="1:8" s="145" customFormat="1" ht="19.5" customHeight="1">
      <c r="A95" s="47" t="s">
        <v>473</v>
      </c>
      <c r="B95" s="47" t="s">
        <v>474</v>
      </c>
      <c r="C95" s="25" t="s">
        <v>475</v>
      </c>
      <c r="D95" s="146" t="s">
        <v>476</v>
      </c>
      <c r="E95" s="26">
        <f>SUM(E96:E98)</f>
        <v>4700</v>
      </c>
      <c r="F95" s="26">
        <f>SUM(F96:F98)</f>
        <v>2234.96</v>
      </c>
      <c r="G95" s="26">
        <f>SUM(G96:G98)</f>
        <v>4700</v>
      </c>
      <c r="H95" s="26">
        <f aca="true" t="shared" si="4" ref="H95:H107">IF(E95=0,,F95/E95*100)</f>
        <v>47.552340425531916</v>
      </c>
    </row>
    <row r="96" spans="1:8" s="147" customFormat="1" ht="19.5" customHeight="1">
      <c r="A96" s="32">
        <v>610000</v>
      </c>
      <c r="B96" s="73" t="s">
        <v>308</v>
      </c>
      <c r="C96" s="32" t="s">
        <v>1540</v>
      </c>
      <c r="D96" s="33" t="s">
        <v>210</v>
      </c>
      <c r="E96" s="66">
        <v>2600</v>
      </c>
      <c r="F96" s="66">
        <v>1526.65</v>
      </c>
      <c r="G96" s="66">
        <v>2600</v>
      </c>
      <c r="H96" s="66">
        <f t="shared" si="4"/>
        <v>58.7173076923077</v>
      </c>
    </row>
    <row r="97" spans="1:8" s="147" customFormat="1" ht="19.5" customHeight="1">
      <c r="A97" s="65">
        <v>620000</v>
      </c>
      <c r="B97" s="64" t="s">
        <v>1211</v>
      </c>
      <c r="C97" s="65" t="s">
        <v>1540</v>
      </c>
      <c r="D97" s="135" t="s">
        <v>211</v>
      </c>
      <c r="E97" s="66">
        <v>800</v>
      </c>
      <c r="F97" s="66">
        <v>370.7</v>
      </c>
      <c r="G97" s="66">
        <v>800</v>
      </c>
      <c r="H97" s="66">
        <f t="shared" si="4"/>
        <v>46.3375</v>
      </c>
    </row>
    <row r="98" spans="1:8" s="147" customFormat="1" ht="19.5" customHeight="1">
      <c r="A98" s="65">
        <v>630000</v>
      </c>
      <c r="B98" s="64" t="s">
        <v>212</v>
      </c>
      <c r="C98" s="65" t="s">
        <v>1540</v>
      </c>
      <c r="D98" s="70" t="s">
        <v>213</v>
      </c>
      <c r="E98" s="66">
        <v>1300</v>
      </c>
      <c r="F98" s="66">
        <v>337.61</v>
      </c>
      <c r="G98" s="66">
        <v>1300</v>
      </c>
      <c r="H98" s="66">
        <f t="shared" si="4"/>
        <v>25.97</v>
      </c>
    </row>
    <row r="99" spans="1:8" s="145" customFormat="1" ht="19.5" customHeight="1">
      <c r="A99" s="47" t="s">
        <v>1704</v>
      </c>
      <c r="B99" s="47" t="s">
        <v>1705</v>
      </c>
      <c r="C99" s="25" t="s">
        <v>475</v>
      </c>
      <c r="D99" s="17" t="s">
        <v>1304</v>
      </c>
      <c r="E99" s="26">
        <f>SUM(E100:E100)</f>
        <v>400</v>
      </c>
      <c r="F99" s="26">
        <f>SUM(F100:F100)</f>
        <v>0</v>
      </c>
      <c r="G99" s="26">
        <f>SUM(G100:G100)</f>
        <v>400</v>
      </c>
      <c r="H99" s="26">
        <f t="shared" si="4"/>
        <v>0</v>
      </c>
    </row>
    <row r="100" spans="1:8" s="147" customFormat="1" ht="19.5" customHeight="1">
      <c r="A100" s="32">
        <v>610000</v>
      </c>
      <c r="B100" s="73" t="s">
        <v>1212</v>
      </c>
      <c r="C100" s="32" t="s">
        <v>1540</v>
      </c>
      <c r="D100" s="33" t="s">
        <v>210</v>
      </c>
      <c r="E100" s="34">
        <v>400</v>
      </c>
      <c r="F100" s="66">
        <v>0</v>
      </c>
      <c r="G100" s="66">
        <v>400</v>
      </c>
      <c r="H100" s="66">
        <f t="shared" si="4"/>
        <v>0</v>
      </c>
    </row>
    <row r="101" spans="1:8" s="145" customFormat="1" ht="19.5" customHeight="1">
      <c r="A101" s="47" t="s">
        <v>1712</v>
      </c>
      <c r="B101" s="47" t="s">
        <v>1713</v>
      </c>
      <c r="C101" s="25" t="s">
        <v>475</v>
      </c>
      <c r="D101" s="17" t="s">
        <v>1714</v>
      </c>
      <c r="E101" s="26">
        <f>SUM(E102:E102)</f>
        <v>0</v>
      </c>
      <c r="F101" s="26">
        <f>SUM(F102:F102)</f>
        <v>0</v>
      </c>
      <c r="G101" s="26">
        <f>SUM(G102:G102)</f>
        <v>0</v>
      </c>
      <c r="H101" s="26">
        <f t="shared" si="4"/>
        <v>0</v>
      </c>
    </row>
    <row r="102" spans="1:8" s="147" customFormat="1" ht="19.5" customHeight="1">
      <c r="A102" s="144"/>
      <c r="B102" s="64" t="s">
        <v>1213</v>
      </c>
      <c r="C102" s="65" t="s">
        <v>1540</v>
      </c>
      <c r="D102" s="70"/>
      <c r="E102" s="66"/>
      <c r="F102" s="66"/>
      <c r="G102" s="66"/>
      <c r="H102" s="66">
        <f t="shared" si="4"/>
        <v>0</v>
      </c>
    </row>
    <row r="103" spans="1:8" s="145" customFormat="1" ht="19.5" customHeight="1">
      <c r="A103" s="47" t="s">
        <v>1499</v>
      </c>
      <c r="B103" s="47" t="s">
        <v>1351</v>
      </c>
      <c r="C103" s="25" t="s">
        <v>475</v>
      </c>
      <c r="D103" s="17" t="s">
        <v>1352</v>
      </c>
      <c r="E103" s="26">
        <f>SUM(E104:E104)</f>
        <v>0</v>
      </c>
      <c r="F103" s="26">
        <f>SUM(F104:F104)</f>
        <v>0</v>
      </c>
      <c r="G103" s="26">
        <f>SUM(G104:G104)</f>
        <v>0</v>
      </c>
      <c r="H103" s="26">
        <f t="shared" si="4"/>
        <v>0</v>
      </c>
    </row>
    <row r="104" spans="1:8" s="145" customFormat="1" ht="19.5" customHeight="1">
      <c r="A104" s="32"/>
      <c r="B104" s="73" t="s">
        <v>1214</v>
      </c>
      <c r="C104" s="32" t="s">
        <v>1540</v>
      </c>
      <c r="D104" s="33"/>
      <c r="E104" s="34"/>
      <c r="F104" s="34"/>
      <c r="G104" s="67"/>
      <c r="H104" s="34">
        <f t="shared" si="4"/>
        <v>0</v>
      </c>
    </row>
    <row r="105" spans="1:8" s="145" customFormat="1" ht="19.5" customHeight="1">
      <c r="A105" s="47" t="s">
        <v>1716</v>
      </c>
      <c r="B105" s="47" t="s">
        <v>1717</v>
      </c>
      <c r="C105" s="25" t="s">
        <v>475</v>
      </c>
      <c r="D105" s="17" t="s">
        <v>1718</v>
      </c>
      <c r="E105" s="26">
        <f>SUM(E106:E106)</f>
        <v>0</v>
      </c>
      <c r="F105" s="26">
        <f>SUM(F106:F106)</f>
        <v>0</v>
      </c>
      <c r="G105" s="26">
        <f>SUM(G106:G106)</f>
        <v>0</v>
      </c>
      <c r="H105" s="26">
        <f t="shared" si="4"/>
        <v>0</v>
      </c>
    </row>
    <row r="106" spans="1:8" s="145" customFormat="1" ht="19.5" customHeight="1">
      <c r="A106" s="28"/>
      <c r="B106" s="73" t="s">
        <v>1215</v>
      </c>
      <c r="C106" s="32" t="s">
        <v>1540</v>
      </c>
      <c r="D106" s="75"/>
      <c r="E106" s="67">
        <v>0</v>
      </c>
      <c r="F106" s="67"/>
      <c r="G106" s="67"/>
      <c r="H106" s="34">
        <f t="shared" si="4"/>
        <v>0</v>
      </c>
    </row>
    <row r="107" spans="1:8" s="145" customFormat="1" ht="19.5" customHeight="1">
      <c r="A107" s="24"/>
      <c r="B107" s="72"/>
      <c r="C107" s="23" t="s">
        <v>1540</v>
      </c>
      <c r="D107" s="24" t="s">
        <v>466</v>
      </c>
      <c r="E107" s="31">
        <f>SUM(E105,E103,E101,E99,E95)</f>
        <v>5100</v>
      </c>
      <c r="F107" s="31">
        <f>SUM(F105,F103,F101,F99,F95)</f>
        <v>2234.96</v>
      </c>
      <c r="G107" s="31">
        <f>SUM(G105,G103,G101,G99,G95)</f>
        <v>5100</v>
      </c>
      <c r="H107" s="31">
        <f t="shared" si="4"/>
        <v>43.82274509803922</v>
      </c>
    </row>
    <row r="108" spans="1:8" s="145" customFormat="1" ht="8.25">
      <c r="A108" s="148"/>
      <c r="B108" s="149"/>
      <c r="C108" s="150"/>
      <c r="D108" s="151"/>
      <c r="E108" s="148"/>
      <c r="F108" s="148"/>
      <c r="G108" s="148"/>
      <c r="H108" s="184"/>
    </row>
    <row r="109" spans="1:8" s="145" customFormat="1" ht="8.25">
      <c r="A109" s="327" t="s">
        <v>713</v>
      </c>
      <c r="B109" s="327"/>
      <c r="C109" s="327"/>
      <c r="D109" s="327"/>
      <c r="E109" s="327"/>
      <c r="F109" s="327"/>
      <c r="G109" s="327"/>
      <c r="H109" s="328"/>
    </row>
    <row r="110" spans="1:8" s="145" customFormat="1" ht="19.5" customHeight="1">
      <c r="A110" s="329" t="s">
        <v>27</v>
      </c>
      <c r="B110" s="330"/>
      <c r="C110" s="330"/>
      <c r="D110" s="330"/>
      <c r="E110" s="330"/>
      <c r="F110" s="330"/>
      <c r="G110" s="330"/>
      <c r="H110" s="330"/>
    </row>
    <row r="111" spans="1:8" s="145" customFormat="1" ht="19.5" customHeight="1">
      <c r="A111" s="330"/>
      <c r="B111" s="330"/>
      <c r="C111" s="330"/>
      <c r="D111" s="330"/>
      <c r="E111" s="330"/>
      <c r="F111" s="330"/>
      <c r="G111" s="330"/>
      <c r="H111" s="330"/>
    </row>
    <row r="112" spans="1:8" s="145" customFormat="1" ht="8.25">
      <c r="A112" s="148"/>
      <c r="B112" s="149"/>
      <c r="C112" s="150"/>
      <c r="D112" s="151"/>
      <c r="E112" s="148"/>
      <c r="F112" s="148"/>
      <c r="G112" s="148"/>
      <c r="H112" s="184"/>
    </row>
    <row r="113" spans="1:8" s="145" customFormat="1" ht="19.5" customHeight="1">
      <c r="A113" s="18"/>
      <c r="B113" s="62" t="s">
        <v>1216</v>
      </c>
      <c r="C113" s="27" t="s">
        <v>477</v>
      </c>
      <c r="D113" s="19" t="s">
        <v>307</v>
      </c>
      <c r="E113" s="40" t="s">
        <v>464</v>
      </c>
      <c r="F113" s="40" t="s">
        <v>1295</v>
      </c>
      <c r="G113" s="40" t="s">
        <v>1299</v>
      </c>
      <c r="H113" s="233" t="s">
        <v>465</v>
      </c>
    </row>
    <row r="114" spans="1:8" s="145" customFormat="1" ht="19.5" customHeight="1">
      <c r="A114" s="76" t="s">
        <v>470</v>
      </c>
      <c r="B114" s="77" t="s">
        <v>471</v>
      </c>
      <c r="C114" s="78" t="s">
        <v>472</v>
      </c>
      <c r="D114" s="79" t="s">
        <v>462</v>
      </c>
      <c r="E114" s="80"/>
      <c r="F114" s="80"/>
      <c r="G114" s="80"/>
      <c r="H114" s="234"/>
    </row>
    <row r="115" spans="1:8" s="145" customFormat="1" ht="19.5" customHeight="1">
      <c r="A115" s="47" t="s">
        <v>473</v>
      </c>
      <c r="B115" s="47" t="s">
        <v>474</v>
      </c>
      <c r="C115" s="25" t="s">
        <v>475</v>
      </c>
      <c r="D115" s="146" t="s">
        <v>476</v>
      </c>
      <c r="E115" s="63">
        <f>SUM(E116:E119)</f>
        <v>2500</v>
      </c>
      <c r="F115" s="63">
        <f>SUM(F116:F119)</f>
        <v>260</v>
      </c>
      <c r="G115" s="63">
        <f>SUM(G116:G119)</f>
        <v>2500</v>
      </c>
      <c r="H115" s="63">
        <f aca="true" t="shared" si="5" ref="H115:H135">IF(E115=0,,F115/E115*100)</f>
        <v>10.4</v>
      </c>
    </row>
    <row r="116" spans="1:8" s="147" customFormat="1" ht="19.5" customHeight="1">
      <c r="A116" s="32">
        <v>634</v>
      </c>
      <c r="B116" s="73" t="s">
        <v>1217</v>
      </c>
      <c r="C116" s="32" t="s">
        <v>1540</v>
      </c>
      <c r="D116" s="33" t="s">
        <v>1152</v>
      </c>
      <c r="E116" s="66">
        <v>200</v>
      </c>
      <c r="F116" s="66">
        <v>0</v>
      </c>
      <c r="G116" s="66">
        <v>200</v>
      </c>
      <c r="H116" s="66">
        <f t="shared" si="5"/>
        <v>0</v>
      </c>
    </row>
    <row r="117" spans="1:8" s="147" customFormat="1" ht="19.5" customHeight="1">
      <c r="A117" s="32">
        <v>637112</v>
      </c>
      <c r="B117" s="73" t="s">
        <v>1218</v>
      </c>
      <c r="C117" s="32" t="s">
        <v>1540</v>
      </c>
      <c r="D117" s="33" t="s">
        <v>619</v>
      </c>
      <c r="E117" s="66">
        <v>1300</v>
      </c>
      <c r="F117" s="66">
        <v>0</v>
      </c>
      <c r="G117" s="66">
        <v>1300</v>
      </c>
      <c r="H117" s="66">
        <f t="shared" si="5"/>
        <v>0</v>
      </c>
    </row>
    <row r="118" spans="1:10" s="147" customFormat="1" ht="19.5" customHeight="1">
      <c r="A118" s="68">
        <v>642</v>
      </c>
      <c r="B118" s="73" t="s">
        <v>483</v>
      </c>
      <c r="C118" s="32" t="s">
        <v>1540</v>
      </c>
      <c r="D118" s="35" t="s">
        <v>1290</v>
      </c>
      <c r="E118" s="66">
        <v>1000</v>
      </c>
      <c r="F118" s="66">
        <v>260</v>
      </c>
      <c r="G118" s="66">
        <v>1000</v>
      </c>
      <c r="H118" s="66">
        <f t="shared" si="5"/>
        <v>26</v>
      </c>
      <c r="J118" s="263"/>
    </row>
    <row r="119" spans="1:8" s="147" customFormat="1" ht="19.5" customHeight="1">
      <c r="A119" s="32" t="s">
        <v>620</v>
      </c>
      <c r="B119" s="73" t="s">
        <v>484</v>
      </c>
      <c r="C119" s="32" t="s">
        <v>1540</v>
      </c>
      <c r="D119" s="33" t="s">
        <v>622</v>
      </c>
      <c r="E119" s="67">
        <v>0</v>
      </c>
      <c r="F119" s="67">
        <v>0</v>
      </c>
      <c r="G119" s="67">
        <v>0</v>
      </c>
      <c r="H119" s="66">
        <f t="shared" si="5"/>
        <v>0</v>
      </c>
    </row>
    <row r="120" spans="1:8" s="145" customFormat="1" ht="19.5" customHeight="1">
      <c r="A120" s="47" t="s">
        <v>1704</v>
      </c>
      <c r="B120" s="47" t="s">
        <v>1705</v>
      </c>
      <c r="C120" s="25" t="s">
        <v>475</v>
      </c>
      <c r="D120" s="17" t="s">
        <v>1304</v>
      </c>
      <c r="E120" s="26">
        <f>SUM(E121:E128)</f>
        <v>11170</v>
      </c>
      <c r="F120" s="26">
        <f>SUM(F121:F128)</f>
        <v>4463.9</v>
      </c>
      <c r="G120" s="26">
        <f>SUM(G121:G128)</f>
        <v>10720</v>
      </c>
      <c r="H120" s="26">
        <f t="shared" si="5"/>
        <v>39.96329453894359</v>
      </c>
    </row>
    <row r="121" spans="1:8" s="145" customFormat="1" ht="19.5" customHeight="1">
      <c r="A121" s="68">
        <v>633009</v>
      </c>
      <c r="B121" s="73" t="s">
        <v>1219</v>
      </c>
      <c r="C121" s="32" t="s">
        <v>1540</v>
      </c>
      <c r="D121" s="33" t="s">
        <v>618</v>
      </c>
      <c r="E121" s="66">
        <v>100</v>
      </c>
      <c r="F121" s="34">
        <v>16.6</v>
      </c>
      <c r="G121" s="34">
        <v>100</v>
      </c>
      <c r="H121" s="34">
        <f t="shared" si="5"/>
        <v>16.6</v>
      </c>
    </row>
    <row r="122" spans="1:8" s="145" customFormat="1" ht="19.5" customHeight="1">
      <c r="A122" s="68">
        <v>633009</v>
      </c>
      <c r="B122" s="73" t="s">
        <v>1220</v>
      </c>
      <c r="C122" s="32" t="s">
        <v>1540</v>
      </c>
      <c r="D122" s="33" t="s">
        <v>1162</v>
      </c>
      <c r="E122" s="66">
        <v>450</v>
      </c>
      <c r="F122" s="34">
        <v>132.8</v>
      </c>
      <c r="G122" s="34"/>
      <c r="H122" s="34">
        <f t="shared" si="5"/>
        <v>29.511111111111116</v>
      </c>
    </row>
    <row r="123" spans="1:8" s="145" customFormat="1" ht="19.5" customHeight="1">
      <c r="A123" s="65">
        <v>637014</v>
      </c>
      <c r="B123" s="73" t="s">
        <v>217</v>
      </c>
      <c r="C123" s="32" t="s">
        <v>1540</v>
      </c>
      <c r="D123" s="35" t="s">
        <v>1289</v>
      </c>
      <c r="E123" s="34">
        <v>800</v>
      </c>
      <c r="F123" s="34">
        <v>367.36</v>
      </c>
      <c r="G123" s="34">
        <v>800</v>
      </c>
      <c r="H123" s="34">
        <f t="shared" si="5"/>
        <v>45.92</v>
      </c>
    </row>
    <row r="124" spans="1:8" s="145" customFormat="1" ht="19.5" customHeight="1">
      <c r="A124" s="32">
        <v>637014</v>
      </c>
      <c r="B124" s="73" t="s">
        <v>1163</v>
      </c>
      <c r="C124" s="32" t="s">
        <v>1540</v>
      </c>
      <c r="D124" s="33" t="s">
        <v>214</v>
      </c>
      <c r="E124" s="34">
        <v>3600</v>
      </c>
      <c r="F124" s="34">
        <v>1970.5</v>
      </c>
      <c r="G124" s="34">
        <v>3600</v>
      </c>
      <c r="H124" s="34">
        <f t="shared" si="5"/>
        <v>54.73611111111111</v>
      </c>
    </row>
    <row r="125" spans="1:8" s="145" customFormat="1" ht="19.5" customHeight="1">
      <c r="A125" s="65">
        <v>637014</v>
      </c>
      <c r="B125" s="73" t="s">
        <v>1164</v>
      </c>
      <c r="C125" s="65" t="s">
        <v>1540</v>
      </c>
      <c r="D125" s="70" t="s">
        <v>215</v>
      </c>
      <c r="E125" s="66">
        <v>2200</v>
      </c>
      <c r="F125" s="34">
        <v>767.24</v>
      </c>
      <c r="G125" s="34">
        <v>2200</v>
      </c>
      <c r="H125" s="34">
        <f t="shared" si="5"/>
        <v>34.874545454545455</v>
      </c>
    </row>
    <row r="126" spans="1:8" s="145" customFormat="1" ht="19.5" customHeight="1">
      <c r="A126" s="65">
        <v>637014</v>
      </c>
      <c r="B126" s="73" t="s">
        <v>1165</v>
      </c>
      <c r="C126" s="65" t="s">
        <v>1540</v>
      </c>
      <c r="D126" s="70" t="s">
        <v>216</v>
      </c>
      <c r="E126" s="66">
        <v>3200</v>
      </c>
      <c r="F126" s="34">
        <v>811</v>
      </c>
      <c r="G126" s="34">
        <v>3200</v>
      </c>
      <c r="H126" s="34">
        <f t="shared" si="5"/>
        <v>25.34375</v>
      </c>
    </row>
    <row r="127" spans="1:8" s="145" customFormat="1" ht="19.5" customHeight="1">
      <c r="A127" s="65">
        <v>637037</v>
      </c>
      <c r="B127" s="73" t="s">
        <v>1166</v>
      </c>
      <c r="C127" s="65" t="s">
        <v>1540</v>
      </c>
      <c r="D127" s="70" t="s">
        <v>1167</v>
      </c>
      <c r="E127" s="66">
        <v>0</v>
      </c>
      <c r="F127" s="66">
        <v>0</v>
      </c>
      <c r="G127" s="66">
        <v>0</v>
      </c>
      <c r="H127" s="34">
        <f t="shared" si="5"/>
        <v>0</v>
      </c>
    </row>
    <row r="128" spans="1:8" s="145" customFormat="1" ht="19.5" customHeight="1">
      <c r="A128" s="65">
        <v>642026</v>
      </c>
      <c r="B128" s="73" t="s">
        <v>1168</v>
      </c>
      <c r="C128" s="65" t="s">
        <v>1540</v>
      </c>
      <c r="D128" s="70" t="s">
        <v>621</v>
      </c>
      <c r="E128" s="134">
        <v>820</v>
      </c>
      <c r="F128" s="34">
        <v>398.4</v>
      </c>
      <c r="G128" s="34">
        <v>820</v>
      </c>
      <c r="H128" s="34">
        <f t="shared" si="5"/>
        <v>48.58536585365854</v>
      </c>
    </row>
    <row r="129" spans="1:8" s="145" customFormat="1" ht="19.5" customHeight="1">
      <c r="A129" s="47" t="s">
        <v>1712</v>
      </c>
      <c r="B129" s="47" t="s">
        <v>1713</v>
      </c>
      <c r="C129" s="25" t="s">
        <v>475</v>
      </c>
      <c r="D129" s="17" t="s">
        <v>1714</v>
      </c>
      <c r="E129" s="26">
        <f>SUM(E130:E130)</f>
        <v>0</v>
      </c>
      <c r="F129" s="26">
        <f>SUM(F130:F130)</f>
        <v>0</v>
      </c>
      <c r="G129" s="26">
        <f>SUM(G130:G130)</f>
        <v>0</v>
      </c>
      <c r="H129" s="26">
        <f t="shared" si="5"/>
        <v>0</v>
      </c>
    </row>
    <row r="130" spans="1:8" s="145" customFormat="1" ht="19.5" customHeight="1">
      <c r="A130" s="32"/>
      <c r="B130" s="73" t="s">
        <v>1221</v>
      </c>
      <c r="C130" s="32" t="s">
        <v>1540</v>
      </c>
      <c r="D130" s="33"/>
      <c r="E130" s="67"/>
      <c r="F130" s="67"/>
      <c r="G130" s="67"/>
      <c r="H130" s="34">
        <f t="shared" si="5"/>
        <v>0</v>
      </c>
    </row>
    <row r="131" spans="1:8" s="145" customFormat="1" ht="19.5" customHeight="1">
      <c r="A131" s="47" t="s">
        <v>1499</v>
      </c>
      <c r="B131" s="47" t="s">
        <v>1351</v>
      </c>
      <c r="C131" s="25" t="s">
        <v>475</v>
      </c>
      <c r="D131" s="17" t="s">
        <v>1352</v>
      </c>
      <c r="E131" s="26">
        <f>SUM(E132:E132)</f>
        <v>0</v>
      </c>
      <c r="F131" s="26">
        <f>SUM(F132:F132)</f>
        <v>0</v>
      </c>
      <c r="G131" s="26">
        <f>SUM(G132:G132)</f>
        <v>0</v>
      </c>
      <c r="H131" s="26">
        <f t="shared" si="5"/>
        <v>0</v>
      </c>
    </row>
    <row r="132" spans="1:8" s="145" customFormat="1" ht="19.5" customHeight="1">
      <c r="A132" s="32"/>
      <c r="B132" s="73" t="s">
        <v>1222</v>
      </c>
      <c r="C132" s="32" t="s">
        <v>1540</v>
      </c>
      <c r="D132" s="33"/>
      <c r="E132" s="34"/>
      <c r="F132" s="34"/>
      <c r="G132" s="67"/>
      <c r="H132" s="34">
        <f t="shared" si="5"/>
        <v>0</v>
      </c>
    </row>
    <row r="133" spans="1:8" s="145" customFormat="1" ht="19.5" customHeight="1">
      <c r="A133" s="47" t="s">
        <v>1716</v>
      </c>
      <c r="B133" s="47" t="s">
        <v>1717</v>
      </c>
      <c r="C133" s="25" t="s">
        <v>475</v>
      </c>
      <c r="D133" s="17" t="s">
        <v>1718</v>
      </c>
      <c r="E133" s="26">
        <f>SUM(E134:E134)</f>
        <v>0</v>
      </c>
      <c r="F133" s="26">
        <f>SUM(F134:F134)</f>
        <v>0</v>
      </c>
      <c r="G133" s="26">
        <f>SUM(G134:G134)</f>
        <v>0</v>
      </c>
      <c r="H133" s="26">
        <f t="shared" si="5"/>
        <v>0</v>
      </c>
    </row>
    <row r="134" spans="1:8" s="145" customFormat="1" ht="19.5" customHeight="1">
      <c r="A134" s="32"/>
      <c r="B134" s="73" t="s">
        <v>1223</v>
      </c>
      <c r="C134" s="32" t="s">
        <v>1540</v>
      </c>
      <c r="D134" s="33"/>
      <c r="E134" s="67"/>
      <c r="F134" s="67"/>
      <c r="G134" s="67"/>
      <c r="H134" s="34">
        <f t="shared" si="5"/>
        <v>0</v>
      </c>
    </row>
    <row r="135" spans="1:8" s="145" customFormat="1" ht="19.5" customHeight="1">
      <c r="A135" s="24"/>
      <c r="B135" s="72"/>
      <c r="C135" s="23" t="s">
        <v>1540</v>
      </c>
      <c r="D135" s="24" t="s">
        <v>466</v>
      </c>
      <c r="E135" s="31">
        <f>SUM(E133,E131,E129,E120,E115)</f>
        <v>13670</v>
      </c>
      <c r="F135" s="31">
        <f>SUM(F133,F131,F129,F120,F115)</f>
        <v>4723.9</v>
      </c>
      <c r="G135" s="31">
        <f>SUM(G133,G131,G129,G120,G115)</f>
        <v>13220</v>
      </c>
      <c r="H135" s="31">
        <f t="shared" si="5"/>
        <v>34.55669348939283</v>
      </c>
    </row>
    <row r="136" spans="1:8" s="145" customFormat="1" ht="8.25">
      <c r="A136" s="148"/>
      <c r="B136" s="149"/>
      <c r="C136" s="150"/>
      <c r="D136" s="151"/>
      <c r="E136" s="148"/>
      <c r="F136" s="148"/>
      <c r="G136" s="148"/>
      <c r="H136" s="184"/>
    </row>
    <row r="137" spans="1:8" s="145" customFormat="1" ht="8.25">
      <c r="A137" s="327" t="s">
        <v>713</v>
      </c>
      <c r="B137" s="327"/>
      <c r="C137" s="327"/>
      <c r="D137" s="327"/>
      <c r="E137" s="327"/>
      <c r="F137" s="327"/>
      <c r="G137" s="327"/>
      <c r="H137" s="328"/>
    </row>
    <row r="138" spans="1:8" s="145" customFormat="1" ht="19.5" customHeight="1">
      <c r="A138" s="329" t="s">
        <v>28</v>
      </c>
      <c r="B138" s="330"/>
      <c r="C138" s="330"/>
      <c r="D138" s="330"/>
      <c r="E138" s="330"/>
      <c r="F138" s="330"/>
      <c r="G138" s="330"/>
      <c r="H138" s="330"/>
    </row>
    <row r="139" spans="1:8" s="145" customFormat="1" ht="19.5" customHeight="1">
      <c r="A139" s="330"/>
      <c r="B139" s="330"/>
      <c r="C139" s="330"/>
      <c r="D139" s="330"/>
      <c r="E139" s="330"/>
      <c r="F139" s="330"/>
      <c r="G139" s="330"/>
      <c r="H139" s="330"/>
    </row>
    <row r="140" spans="1:8" s="145" customFormat="1" ht="8.25">
      <c r="A140" s="148"/>
      <c r="B140" s="149"/>
      <c r="C140" s="150"/>
      <c r="D140" s="151"/>
      <c r="E140" s="148"/>
      <c r="F140" s="148"/>
      <c r="G140" s="148"/>
      <c r="H140" s="184"/>
    </row>
    <row r="141" spans="1:8" s="145" customFormat="1" ht="18" customHeight="1">
      <c r="A141" s="18"/>
      <c r="B141" s="62" t="s">
        <v>604</v>
      </c>
      <c r="C141" s="27" t="s">
        <v>477</v>
      </c>
      <c r="D141" s="19" t="s">
        <v>1291</v>
      </c>
      <c r="E141" s="40" t="s">
        <v>464</v>
      </c>
      <c r="F141" s="40" t="s">
        <v>1295</v>
      </c>
      <c r="G141" s="40" t="s">
        <v>1299</v>
      </c>
      <c r="H141" s="233" t="s">
        <v>465</v>
      </c>
    </row>
    <row r="142" spans="1:8" s="145" customFormat="1" ht="18" customHeight="1">
      <c r="A142" s="76" t="s">
        <v>470</v>
      </c>
      <c r="B142" s="77" t="s">
        <v>471</v>
      </c>
      <c r="C142" s="78" t="s">
        <v>472</v>
      </c>
      <c r="D142" s="79" t="s">
        <v>462</v>
      </c>
      <c r="E142" s="80"/>
      <c r="F142" s="80"/>
      <c r="G142" s="80"/>
      <c r="H142" s="234"/>
    </row>
    <row r="143" spans="1:8" s="145" customFormat="1" ht="18" customHeight="1">
      <c r="A143" s="47" t="s">
        <v>473</v>
      </c>
      <c r="B143" s="47" t="s">
        <v>474</v>
      </c>
      <c r="C143" s="25" t="s">
        <v>475</v>
      </c>
      <c r="D143" s="146" t="s">
        <v>476</v>
      </c>
      <c r="E143" s="63">
        <f>SUM(E144:E148)</f>
        <v>31496</v>
      </c>
      <c r="F143" s="63">
        <f>SUM(F144:F148)</f>
        <v>33491.26</v>
      </c>
      <c r="G143" s="63">
        <f>SUM(G144:G148)</f>
        <v>31996</v>
      </c>
      <c r="H143" s="63">
        <f aca="true" t="shared" si="6" ref="H143:H159">IF(E143=0,,F143/E143*100)</f>
        <v>106.33496316992634</v>
      </c>
    </row>
    <row r="144" spans="1:8" s="145" customFormat="1" ht="18" customHeight="1">
      <c r="A144" s="64" t="s">
        <v>790</v>
      </c>
      <c r="B144" s="64" t="s">
        <v>1292</v>
      </c>
      <c r="C144" s="65" t="s">
        <v>1540</v>
      </c>
      <c r="D144" s="30" t="s">
        <v>218</v>
      </c>
      <c r="E144" s="66">
        <v>4500</v>
      </c>
      <c r="F144" s="66">
        <v>389.94</v>
      </c>
      <c r="G144" s="66">
        <v>5000</v>
      </c>
      <c r="H144" s="66">
        <f t="shared" si="6"/>
        <v>8.665333333333333</v>
      </c>
    </row>
    <row r="145" spans="1:8" s="145" customFormat="1" ht="18" customHeight="1">
      <c r="A145" s="64" t="s">
        <v>1169</v>
      </c>
      <c r="B145" s="64" t="s">
        <v>710</v>
      </c>
      <c r="C145" s="65" t="s">
        <v>1540</v>
      </c>
      <c r="D145" s="30" t="s">
        <v>881</v>
      </c>
      <c r="E145" s="66">
        <v>0</v>
      </c>
      <c r="F145" s="66">
        <v>12.32</v>
      </c>
      <c r="G145" s="66">
        <v>0</v>
      </c>
      <c r="H145" s="66">
        <f t="shared" si="6"/>
        <v>0</v>
      </c>
    </row>
    <row r="146" spans="1:8" s="145" customFormat="1" ht="18" customHeight="1">
      <c r="A146" s="64" t="s">
        <v>101</v>
      </c>
      <c r="B146" s="64" t="s">
        <v>219</v>
      </c>
      <c r="C146" s="65" t="s">
        <v>103</v>
      </c>
      <c r="D146" s="70" t="s">
        <v>102</v>
      </c>
      <c r="E146" s="134">
        <v>0</v>
      </c>
      <c r="F146" s="66">
        <v>6593</v>
      </c>
      <c r="G146" s="66">
        <v>0</v>
      </c>
      <c r="H146" s="66">
        <f t="shared" si="6"/>
        <v>0</v>
      </c>
    </row>
    <row r="147" spans="1:8" s="145" customFormat="1" ht="18" customHeight="1">
      <c r="A147" s="74">
        <v>642001</v>
      </c>
      <c r="B147" s="64" t="s">
        <v>220</v>
      </c>
      <c r="C147" s="65" t="s">
        <v>1540</v>
      </c>
      <c r="D147" s="70" t="s">
        <v>1293</v>
      </c>
      <c r="E147" s="134">
        <v>500</v>
      </c>
      <c r="F147" s="66">
        <v>0</v>
      </c>
      <c r="G147" s="66">
        <v>500</v>
      </c>
      <c r="H147" s="66">
        <f t="shared" si="6"/>
        <v>0</v>
      </c>
    </row>
    <row r="148" spans="1:8" s="145" customFormat="1" ht="18" customHeight="1">
      <c r="A148" s="152">
        <v>642</v>
      </c>
      <c r="B148" s="64" t="s">
        <v>1171</v>
      </c>
      <c r="C148" s="32" t="s">
        <v>1540</v>
      </c>
      <c r="D148" s="33" t="s">
        <v>1172</v>
      </c>
      <c r="E148" s="34">
        <v>26496</v>
      </c>
      <c r="F148" s="66">
        <v>26496</v>
      </c>
      <c r="G148" s="66">
        <v>26496</v>
      </c>
      <c r="H148" s="66">
        <f t="shared" si="6"/>
        <v>100</v>
      </c>
    </row>
    <row r="149" spans="1:8" s="145" customFormat="1" ht="18" customHeight="1">
      <c r="A149" s="47" t="s">
        <v>1704</v>
      </c>
      <c r="B149" s="47" t="s">
        <v>1705</v>
      </c>
      <c r="C149" s="25" t="s">
        <v>475</v>
      </c>
      <c r="D149" s="17" t="s">
        <v>1304</v>
      </c>
      <c r="E149" s="26">
        <f>SUM(E150:E152)</f>
        <v>17280</v>
      </c>
      <c r="F149" s="26">
        <f>SUM(F150:F152)</f>
        <v>0</v>
      </c>
      <c r="G149" s="26">
        <f>SUM(G150:G152)</f>
        <v>17280</v>
      </c>
      <c r="H149" s="26">
        <f t="shared" si="6"/>
        <v>0</v>
      </c>
    </row>
    <row r="150" spans="1:8" s="145" customFormat="1" ht="18" customHeight="1">
      <c r="A150" s="74">
        <v>635</v>
      </c>
      <c r="B150" s="64" t="s">
        <v>1294</v>
      </c>
      <c r="C150" s="65" t="s">
        <v>1540</v>
      </c>
      <c r="D150" s="30" t="s">
        <v>1170</v>
      </c>
      <c r="E150" s="34">
        <v>17280</v>
      </c>
      <c r="F150" s="34">
        <v>0</v>
      </c>
      <c r="G150" s="34">
        <v>17280</v>
      </c>
      <c r="H150" s="34">
        <f t="shared" si="6"/>
        <v>0</v>
      </c>
    </row>
    <row r="151" spans="1:8" s="145" customFormat="1" ht="18" customHeight="1">
      <c r="A151" s="74">
        <v>642</v>
      </c>
      <c r="B151" s="64" t="s">
        <v>53</v>
      </c>
      <c r="C151" s="65" t="s">
        <v>1540</v>
      </c>
      <c r="D151" s="70" t="s">
        <v>221</v>
      </c>
      <c r="E151" s="34">
        <v>0</v>
      </c>
      <c r="F151" s="34">
        <v>0</v>
      </c>
      <c r="G151" s="34">
        <v>0</v>
      </c>
      <c r="H151" s="34">
        <f t="shared" si="6"/>
        <v>0</v>
      </c>
    </row>
    <row r="152" spans="1:8" s="145" customFormat="1" ht="18" customHeight="1">
      <c r="A152" s="74">
        <v>642</v>
      </c>
      <c r="B152" s="64" t="s">
        <v>222</v>
      </c>
      <c r="C152" s="65" t="s">
        <v>1540</v>
      </c>
      <c r="D152" s="70" t="s">
        <v>223</v>
      </c>
      <c r="E152" s="34">
        <v>0</v>
      </c>
      <c r="F152" s="34">
        <v>0</v>
      </c>
      <c r="G152" s="34">
        <v>0</v>
      </c>
      <c r="H152" s="34">
        <f t="shared" si="6"/>
        <v>0</v>
      </c>
    </row>
    <row r="153" spans="1:8" s="145" customFormat="1" ht="18" customHeight="1">
      <c r="A153" s="47" t="s">
        <v>1712</v>
      </c>
      <c r="B153" s="47" t="s">
        <v>1713</v>
      </c>
      <c r="C153" s="25" t="s">
        <v>475</v>
      </c>
      <c r="D153" s="17" t="s">
        <v>1714</v>
      </c>
      <c r="E153" s="26">
        <f>SUM(E154:E154)</f>
        <v>0</v>
      </c>
      <c r="F153" s="26">
        <f>SUM(F154:F154)</f>
        <v>14536</v>
      </c>
      <c r="G153" s="26">
        <f>SUM(G154:G154)</f>
        <v>0</v>
      </c>
      <c r="H153" s="26">
        <f t="shared" si="6"/>
        <v>0</v>
      </c>
    </row>
    <row r="154" spans="1:8" s="145" customFormat="1" ht="18" customHeight="1">
      <c r="A154" s="32">
        <v>637</v>
      </c>
      <c r="B154" s="73" t="s">
        <v>54</v>
      </c>
      <c r="C154" s="32" t="s">
        <v>1540</v>
      </c>
      <c r="D154" s="33" t="s">
        <v>883</v>
      </c>
      <c r="E154" s="67">
        <v>0</v>
      </c>
      <c r="F154" s="67">
        <v>14536</v>
      </c>
      <c r="G154" s="67">
        <v>0</v>
      </c>
      <c r="H154" s="34">
        <f t="shared" si="6"/>
        <v>0</v>
      </c>
    </row>
    <row r="155" spans="1:8" s="145" customFormat="1" ht="18" customHeight="1">
      <c r="A155" s="47" t="s">
        <v>1499</v>
      </c>
      <c r="B155" s="47" t="s">
        <v>1351</v>
      </c>
      <c r="C155" s="25" t="s">
        <v>475</v>
      </c>
      <c r="D155" s="17" t="s">
        <v>1352</v>
      </c>
      <c r="E155" s="26">
        <f>SUM(E156:E156)</f>
        <v>0</v>
      </c>
      <c r="F155" s="26">
        <f>SUM(F156:F156)</f>
        <v>0</v>
      </c>
      <c r="G155" s="26">
        <f>SUM(G156:G156)</f>
        <v>0</v>
      </c>
      <c r="H155" s="26">
        <f t="shared" si="6"/>
        <v>0</v>
      </c>
    </row>
    <row r="156" spans="1:8" s="145" customFormat="1" ht="18" customHeight="1">
      <c r="A156" s="32"/>
      <c r="B156" s="73" t="s">
        <v>55</v>
      </c>
      <c r="C156" s="32" t="s">
        <v>1540</v>
      </c>
      <c r="D156" s="33"/>
      <c r="E156" s="34"/>
      <c r="F156" s="34"/>
      <c r="G156" s="67"/>
      <c r="H156" s="34">
        <f t="shared" si="6"/>
        <v>0</v>
      </c>
    </row>
    <row r="157" spans="1:8" s="145" customFormat="1" ht="18" customHeight="1">
      <c r="A157" s="47" t="s">
        <v>1716</v>
      </c>
      <c r="B157" s="47" t="s">
        <v>1717</v>
      </c>
      <c r="C157" s="25" t="s">
        <v>475</v>
      </c>
      <c r="D157" s="17" t="s">
        <v>1718</v>
      </c>
      <c r="E157" s="26">
        <f>SUM(E158:E158)</f>
        <v>0</v>
      </c>
      <c r="F157" s="26">
        <f>SUM(F158:F158)</f>
        <v>0</v>
      </c>
      <c r="G157" s="26">
        <f>SUM(G158:G158)</f>
        <v>0</v>
      </c>
      <c r="H157" s="26">
        <f t="shared" si="6"/>
        <v>0</v>
      </c>
    </row>
    <row r="158" spans="1:8" s="145" customFormat="1" ht="18" customHeight="1">
      <c r="A158" s="32"/>
      <c r="B158" s="73" t="s">
        <v>56</v>
      </c>
      <c r="C158" s="32" t="s">
        <v>1540</v>
      </c>
      <c r="D158" s="33"/>
      <c r="E158" s="67"/>
      <c r="F158" s="67"/>
      <c r="G158" s="67"/>
      <c r="H158" s="34">
        <f t="shared" si="6"/>
        <v>0</v>
      </c>
    </row>
    <row r="159" spans="1:8" s="145" customFormat="1" ht="18" customHeight="1">
      <c r="A159" s="24"/>
      <c r="B159" s="72"/>
      <c r="C159" s="23" t="s">
        <v>1540</v>
      </c>
      <c r="D159" s="24" t="s">
        <v>466</v>
      </c>
      <c r="E159" s="31">
        <f>SUM(E157,E155,E153,E149,E143)</f>
        <v>48776</v>
      </c>
      <c r="F159" s="31">
        <f>SUM(F157,F155,F153,F149,F143)</f>
        <v>48027.26</v>
      </c>
      <c r="G159" s="31">
        <f>SUM(G157,G155,G153,G149,G143)</f>
        <v>49276</v>
      </c>
      <c r="H159" s="31">
        <f t="shared" si="6"/>
        <v>98.46494177464326</v>
      </c>
    </row>
    <row r="160" spans="1:8" s="145" customFormat="1" ht="18" customHeight="1">
      <c r="A160" s="148"/>
      <c r="B160" s="149"/>
      <c r="C160" s="150"/>
      <c r="D160" s="151"/>
      <c r="E160" s="148"/>
      <c r="F160" s="148"/>
      <c r="G160" s="148"/>
      <c r="H160" s="184"/>
    </row>
    <row r="161" spans="1:8" s="145" customFormat="1" ht="18" customHeight="1">
      <c r="A161" s="327" t="s">
        <v>713</v>
      </c>
      <c r="B161" s="327"/>
      <c r="C161" s="327"/>
      <c r="D161" s="327"/>
      <c r="E161" s="327"/>
      <c r="F161" s="327"/>
      <c r="G161" s="327"/>
      <c r="H161" s="328"/>
    </row>
    <row r="162" spans="1:8" s="145" customFormat="1" ht="18" customHeight="1">
      <c r="A162" s="329" t="s">
        <v>29</v>
      </c>
      <c r="B162" s="330"/>
      <c r="C162" s="330"/>
      <c r="D162" s="330"/>
      <c r="E162" s="330"/>
      <c r="F162" s="330"/>
      <c r="G162" s="330"/>
      <c r="H162" s="330"/>
    </row>
    <row r="163" spans="1:8" s="145" customFormat="1" ht="18" customHeight="1">
      <c r="A163" s="330"/>
      <c r="B163" s="330"/>
      <c r="C163" s="330"/>
      <c r="D163" s="330"/>
      <c r="E163" s="330"/>
      <c r="F163" s="330"/>
      <c r="G163" s="330"/>
      <c r="H163" s="330"/>
    </row>
    <row r="164" spans="1:8" s="145" customFormat="1" ht="8.25">
      <c r="A164" s="148"/>
      <c r="B164" s="149"/>
      <c r="C164" s="150"/>
      <c r="D164" s="151"/>
      <c r="E164" s="148"/>
      <c r="F164" s="148"/>
      <c r="G164" s="148"/>
      <c r="H164" s="184"/>
    </row>
    <row r="165" spans="1:8" s="145" customFormat="1" ht="19.5" customHeight="1">
      <c r="A165" s="18"/>
      <c r="B165" s="62" t="s">
        <v>605</v>
      </c>
      <c r="C165" s="27" t="s">
        <v>477</v>
      </c>
      <c r="D165" s="19" t="s">
        <v>607</v>
      </c>
      <c r="E165" s="40" t="s">
        <v>464</v>
      </c>
      <c r="F165" s="40" t="s">
        <v>1295</v>
      </c>
      <c r="G165" s="40" t="s">
        <v>1299</v>
      </c>
      <c r="H165" s="233" t="s">
        <v>465</v>
      </c>
    </row>
    <row r="166" spans="1:8" s="145" customFormat="1" ht="19.5" customHeight="1">
      <c r="A166" s="76" t="s">
        <v>470</v>
      </c>
      <c r="B166" s="77" t="s">
        <v>471</v>
      </c>
      <c r="C166" s="78"/>
      <c r="D166" s="79" t="s">
        <v>462</v>
      </c>
      <c r="E166" s="80"/>
      <c r="F166" s="80"/>
      <c r="G166" s="80"/>
      <c r="H166" s="234"/>
    </row>
    <row r="167" spans="1:8" s="145" customFormat="1" ht="19.5" customHeight="1">
      <c r="A167" s="47" t="s">
        <v>473</v>
      </c>
      <c r="B167" s="47" t="s">
        <v>474</v>
      </c>
      <c r="C167" s="25" t="s">
        <v>475</v>
      </c>
      <c r="D167" s="146" t="s">
        <v>476</v>
      </c>
      <c r="E167" s="26">
        <f>SUM(E168:E168)</f>
        <v>0</v>
      </c>
      <c r="F167" s="26">
        <f>SUM(F168:F168)</f>
        <v>0</v>
      </c>
      <c r="G167" s="26">
        <f>SUM(G168:G168)</f>
        <v>0</v>
      </c>
      <c r="H167" s="26">
        <f aca="true" t="shared" si="7" ref="H167:H177">IF(E167=0,,F167/E167*100)</f>
        <v>0</v>
      </c>
    </row>
    <row r="168" spans="1:8" s="145" customFormat="1" ht="19.5" customHeight="1">
      <c r="A168" s="68"/>
      <c r="B168" s="73" t="s">
        <v>57</v>
      </c>
      <c r="C168" s="32" t="s">
        <v>1540</v>
      </c>
      <c r="D168" s="35"/>
      <c r="E168" s="34"/>
      <c r="F168" s="34"/>
      <c r="G168" s="34"/>
      <c r="H168" s="34">
        <f t="shared" si="7"/>
        <v>0</v>
      </c>
    </row>
    <row r="169" spans="1:8" s="145" customFormat="1" ht="19.5" customHeight="1">
      <c r="A169" s="47" t="s">
        <v>1704</v>
      </c>
      <c r="B169" s="47" t="s">
        <v>1705</v>
      </c>
      <c r="C169" s="25" t="s">
        <v>475</v>
      </c>
      <c r="D169" s="17" t="s">
        <v>1304</v>
      </c>
      <c r="E169" s="26">
        <f>SUM(E170:E170)</f>
        <v>0</v>
      </c>
      <c r="F169" s="26">
        <f>SUM(F170:F170)</f>
        <v>0</v>
      </c>
      <c r="G169" s="26">
        <f>SUM(G170:G170)</f>
        <v>0</v>
      </c>
      <c r="H169" s="26">
        <f t="shared" si="7"/>
        <v>0</v>
      </c>
    </row>
    <row r="170" spans="1:8" s="145" customFormat="1" ht="19.5" customHeight="1">
      <c r="A170" s="152"/>
      <c r="B170" s="64" t="s">
        <v>58</v>
      </c>
      <c r="C170" s="32" t="s">
        <v>1540</v>
      </c>
      <c r="D170" s="35"/>
      <c r="E170" s="34"/>
      <c r="F170" s="67"/>
      <c r="G170" s="34"/>
      <c r="H170" s="34">
        <f t="shared" si="7"/>
        <v>0</v>
      </c>
    </row>
    <row r="171" spans="1:8" s="145" customFormat="1" ht="19.5" customHeight="1">
      <c r="A171" s="47" t="s">
        <v>1712</v>
      </c>
      <c r="B171" s="47" t="s">
        <v>1713</v>
      </c>
      <c r="C171" s="25" t="s">
        <v>475</v>
      </c>
      <c r="D171" s="17" t="s">
        <v>1714</v>
      </c>
      <c r="E171" s="26">
        <f>SUM(E172:E172)</f>
        <v>0</v>
      </c>
      <c r="F171" s="26">
        <f>SUM(F172:F172)</f>
        <v>0</v>
      </c>
      <c r="G171" s="26">
        <f>SUM(G172:G172)</f>
        <v>0</v>
      </c>
      <c r="H171" s="26">
        <f t="shared" si="7"/>
        <v>0</v>
      </c>
    </row>
    <row r="172" spans="1:8" s="145" customFormat="1" ht="19.5" customHeight="1">
      <c r="A172" s="32"/>
      <c r="B172" s="73" t="s">
        <v>59</v>
      </c>
      <c r="C172" s="32" t="s">
        <v>1540</v>
      </c>
      <c r="D172" s="33"/>
      <c r="E172" s="67"/>
      <c r="F172" s="67"/>
      <c r="G172" s="67"/>
      <c r="H172" s="34">
        <f t="shared" si="7"/>
        <v>0</v>
      </c>
    </row>
    <row r="173" spans="1:8" s="145" customFormat="1" ht="19.5" customHeight="1">
      <c r="A173" s="47" t="s">
        <v>1499</v>
      </c>
      <c r="B173" s="47" t="s">
        <v>1351</v>
      </c>
      <c r="C173" s="25" t="s">
        <v>475</v>
      </c>
      <c r="D173" s="17" t="s">
        <v>1352</v>
      </c>
      <c r="E173" s="26">
        <f>SUM(E174:E174)</f>
        <v>0</v>
      </c>
      <c r="F173" s="26">
        <f>SUM(F174:F174)</f>
        <v>0</v>
      </c>
      <c r="G173" s="26">
        <f>SUM(G174:G174)</f>
        <v>0</v>
      </c>
      <c r="H173" s="26">
        <f t="shared" si="7"/>
        <v>0</v>
      </c>
    </row>
    <row r="174" spans="1:8" s="145" customFormat="1" ht="19.5" customHeight="1">
      <c r="A174" s="32"/>
      <c r="B174" s="73" t="s">
        <v>60</v>
      </c>
      <c r="C174" s="32" t="s">
        <v>1540</v>
      </c>
      <c r="D174" s="33"/>
      <c r="E174" s="34"/>
      <c r="F174" s="34"/>
      <c r="G174" s="67"/>
      <c r="H174" s="34">
        <f t="shared" si="7"/>
        <v>0</v>
      </c>
    </row>
    <row r="175" spans="1:8" s="145" customFormat="1" ht="19.5" customHeight="1">
      <c r="A175" s="47" t="s">
        <v>1550</v>
      </c>
      <c r="B175" s="47" t="s">
        <v>1717</v>
      </c>
      <c r="C175" s="25" t="s">
        <v>475</v>
      </c>
      <c r="D175" s="17" t="s">
        <v>1718</v>
      </c>
      <c r="E175" s="26">
        <f>SUM(E176:E176)</f>
        <v>0</v>
      </c>
      <c r="F175" s="26">
        <f>SUM(F176:F176)</f>
        <v>0</v>
      </c>
      <c r="G175" s="26">
        <f>SUM(G176:G176)</f>
        <v>0</v>
      </c>
      <c r="H175" s="26">
        <f t="shared" si="7"/>
        <v>0</v>
      </c>
    </row>
    <row r="176" spans="1:8" s="145" customFormat="1" ht="19.5" customHeight="1">
      <c r="A176" s="32"/>
      <c r="B176" s="73" t="s">
        <v>61</v>
      </c>
      <c r="C176" s="32" t="s">
        <v>1540</v>
      </c>
      <c r="D176" s="70"/>
      <c r="E176" s="67"/>
      <c r="F176" s="67"/>
      <c r="G176" s="67"/>
      <c r="H176" s="34">
        <f t="shared" si="7"/>
        <v>0</v>
      </c>
    </row>
    <row r="177" spans="1:8" s="145" customFormat="1" ht="19.5" customHeight="1">
      <c r="A177" s="24"/>
      <c r="B177" s="72"/>
      <c r="C177" s="23" t="s">
        <v>1540</v>
      </c>
      <c r="D177" s="24" t="s">
        <v>466</v>
      </c>
      <c r="E177" s="31">
        <f>SUM(E175,E173,E171,E169,E167)</f>
        <v>0</v>
      </c>
      <c r="F177" s="31">
        <f>SUM(F175,F173,F171,F169,F167)</f>
        <v>0</v>
      </c>
      <c r="G177" s="31">
        <f>SUM(G175,G173,G171,G169,G167)</f>
        <v>0</v>
      </c>
      <c r="H177" s="31">
        <f t="shared" si="7"/>
        <v>0</v>
      </c>
    </row>
    <row r="179" spans="1:8" ht="12.75">
      <c r="A179" s="327" t="s">
        <v>713</v>
      </c>
      <c r="B179" s="327"/>
      <c r="C179" s="327"/>
      <c r="D179" s="327"/>
      <c r="E179" s="327"/>
      <c r="F179" s="327"/>
      <c r="G179" s="327"/>
      <c r="H179" s="328"/>
    </row>
    <row r="180" spans="1:8" ht="12.75">
      <c r="A180" s="329" t="s">
        <v>191</v>
      </c>
      <c r="B180" s="330"/>
      <c r="C180" s="330"/>
      <c r="D180" s="330"/>
      <c r="E180" s="330"/>
      <c r="F180" s="330"/>
      <c r="G180" s="330"/>
      <c r="H180" s="330"/>
    </row>
    <row r="181" spans="1:8" ht="19.5" customHeight="1">
      <c r="A181" s="330"/>
      <c r="B181" s="330"/>
      <c r="C181" s="330"/>
      <c r="D181" s="330"/>
      <c r="E181" s="330"/>
      <c r="F181" s="330"/>
      <c r="G181" s="330"/>
      <c r="H181" s="330"/>
    </row>
    <row r="183" spans="1:8" ht="16.5">
      <c r="A183" s="18"/>
      <c r="B183" s="62" t="s">
        <v>62</v>
      </c>
      <c r="C183" s="27" t="s">
        <v>477</v>
      </c>
      <c r="D183" s="19" t="s">
        <v>606</v>
      </c>
      <c r="E183" s="40" t="s">
        <v>464</v>
      </c>
      <c r="F183" s="40" t="s">
        <v>1295</v>
      </c>
      <c r="G183" s="40" t="s">
        <v>1299</v>
      </c>
      <c r="H183" s="233" t="s">
        <v>465</v>
      </c>
    </row>
    <row r="184" spans="1:8" ht="12.75">
      <c r="A184" s="76" t="s">
        <v>470</v>
      </c>
      <c r="B184" s="77" t="s">
        <v>471</v>
      </c>
      <c r="C184" s="78"/>
      <c r="D184" s="79" t="s">
        <v>462</v>
      </c>
      <c r="E184" s="80"/>
      <c r="F184" s="80"/>
      <c r="G184" s="80"/>
      <c r="H184" s="234"/>
    </row>
    <row r="185" spans="1:8" ht="12.75">
      <c r="A185" s="47" t="s">
        <v>473</v>
      </c>
      <c r="B185" s="47" t="s">
        <v>474</v>
      </c>
      <c r="C185" s="25" t="s">
        <v>475</v>
      </c>
      <c r="D185" s="146" t="s">
        <v>476</v>
      </c>
      <c r="E185" s="26">
        <f>SUM(E186:E186)</f>
        <v>0</v>
      </c>
      <c r="F185" s="26">
        <f>SUM(F186:F186)</f>
        <v>0</v>
      </c>
      <c r="G185" s="26">
        <f>SUM(G186:G186)</f>
        <v>0</v>
      </c>
      <c r="H185" s="26">
        <f aca="true" t="shared" si="8" ref="H185:H195">IF(E185=0,,F185/E185*100)</f>
        <v>0</v>
      </c>
    </row>
    <row r="186" spans="1:8" ht="12.75">
      <c r="A186" s="68"/>
      <c r="B186" s="73" t="s">
        <v>63</v>
      </c>
      <c r="C186" s="32" t="s">
        <v>1540</v>
      </c>
      <c r="D186" s="35"/>
      <c r="E186" s="34"/>
      <c r="F186" s="34"/>
      <c r="G186" s="34"/>
      <c r="H186" s="34">
        <f t="shared" si="8"/>
        <v>0</v>
      </c>
    </row>
    <row r="187" spans="1:8" ht="12.75">
      <c r="A187" s="47" t="s">
        <v>1704</v>
      </c>
      <c r="B187" s="47" t="s">
        <v>1705</v>
      </c>
      <c r="C187" s="25" t="s">
        <v>475</v>
      </c>
      <c r="D187" s="17" t="s">
        <v>1304</v>
      </c>
      <c r="E187" s="26">
        <f>SUM(E188:E188)</f>
        <v>0</v>
      </c>
      <c r="F187" s="26">
        <f>SUM(F188:F188)</f>
        <v>0</v>
      </c>
      <c r="G187" s="26">
        <f>SUM(G188:G188)</f>
        <v>0</v>
      </c>
      <c r="H187" s="26">
        <f t="shared" si="8"/>
        <v>0</v>
      </c>
    </row>
    <row r="188" spans="1:8" ht="12.75">
      <c r="A188" s="152"/>
      <c r="B188" s="64" t="s">
        <v>64</v>
      </c>
      <c r="C188" s="32" t="s">
        <v>1540</v>
      </c>
      <c r="D188" s="35"/>
      <c r="E188" s="34"/>
      <c r="F188" s="67"/>
      <c r="G188" s="34"/>
      <c r="H188" s="34">
        <f t="shared" si="8"/>
        <v>0</v>
      </c>
    </row>
    <row r="189" spans="1:8" ht="12.75">
      <c r="A189" s="47" t="s">
        <v>1712</v>
      </c>
      <c r="B189" s="47" t="s">
        <v>1713</v>
      </c>
      <c r="C189" s="25" t="s">
        <v>475</v>
      </c>
      <c r="D189" s="17" t="s">
        <v>1714</v>
      </c>
      <c r="E189" s="26">
        <f>SUM(E190:E190)</f>
        <v>0</v>
      </c>
      <c r="F189" s="26">
        <f>SUM(F190:F190)</f>
        <v>0</v>
      </c>
      <c r="G189" s="26">
        <f>SUM(G190:G190)</f>
        <v>0</v>
      </c>
      <c r="H189" s="26">
        <f t="shared" si="8"/>
        <v>0</v>
      </c>
    </row>
    <row r="190" spans="1:8" ht="12.75">
      <c r="A190" s="32"/>
      <c r="B190" s="73" t="s">
        <v>65</v>
      </c>
      <c r="C190" s="32" t="s">
        <v>1540</v>
      </c>
      <c r="D190" s="33"/>
      <c r="E190" s="67"/>
      <c r="F190" s="67"/>
      <c r="G190" s="67"/>
      <c r="H190" s="34">
        <f t="shared" si="8"/>
        <v>0</v>
      </c>
    </row>
    <row r="191" spans="1:8" ht="12.75">
      <c r="A191" s="47" t="s">
        <v>1499</v>
      </c>
      <c r="B191" s="47" t="s">
        <v>1351</v>
      </c>
      <c r="C191" s="25" t="s">
        <v>475</v>
      </c>
      <c r="D191" s="17" t="s">
        <v>1352</v>
      </c>
      <c r="E191" s="26">
        <f>SUM(E192:E192)</f>
        <v>0</v>
      </c>
      <c r="F191" s="26">
        <f>SUM(F192:F192)</f>
        <v>0</v>
      </c>
      <c r="G191" s="26">
        <f>SUM(G192:G192)</f>
        <v>0</v>
      </c>
      <c r="H191" s="26">
        <f t="shared" si="8"/>
        <v>0</v>
      </c>
    </row>
    <row r="192" spans="1:8" ht="12.75">
      <c r="A192" s="32"/>
      <c r="B192" s="73" t="s">
        <v>66</v>
      </c>
      <c r="C192" s="32" t="s">
        <v>1540</v>
      </c>
      <c r="D192" s="33"/>
      <c r="E192" s="34"/>
      <c r="F192" s="34"/>
      <c r="G192" s="67"/>
      <c r="H192" s="34">
        <f t="shared" si="8"/>
        <v>0</v>
      </c>
    </row>
    <row r="193" spans="1:8" ht="12.75">
      <c r="A193" s="47" t="s">
        <v>1550</v>
      </c>
      <c r="B193" s="47" t="s">
        <v>1717</v>
      </c>
      <c r="C193" s="25" t="s">
        <v>475</v>
      </c>
      <c r="D193" s="17" t="s">
        <v>1718</v>
      </c>
      <c r="E193" s="26">
        <f>SUM(E194:E194)</f>
        <v>0</v>
      </c>
      <c r="F193" s="26">
        <f>SUM(F194:F194)</f>
        <v>0</v>
      </c>
      <c r="G193" s="26">
        <f>SUM(G194:G194)</f>
        <v>0</v>
      </c>
      <c r="H193" s="26">
        <f t="shared" si="8"/>
        <v>0</v>
      </c>
    </row>
    <row r="194" spans="1:8" ht="12.75">
      <c r="A194" s="32"/>
      <c r="B194" s="73" t="s">
        <v>67</v>
      </c>
      <c r="C194" s="32" t="s">
        <v>1540</v>
      </c>
      <c r="D194" s="70"/>
      <c r="E194" s="67"/>
      <c r="F194" s="67"/>
      <c r="G194" s="67"/>
      <c r="H194" s="34">
        <f t="shared" si="8"/>
        <v>0</v>
      </c>
    </row>
    <row r="195" spans="1:8" ht="12.75">
      <c r="A195" s="24"/>
      <c r="B195" s="72"/>
      <c r="C195" s="23" t="s">
        <v>1540</v>
      </c>
      <c r="D195" s="24" t="s">
        <v>466</v>
      </c>
      <c r="E195" s="31">
        <f>SUM(E193,E191,E189,E187,E185)</f>
        <v>0</v>
      </c>
      <c r="F195" s="31">
        <f>SUM(F193,F191,F189,F187,F185)</f>
        <v>0</v>
      </c>
      <c r="G195" s="31">
        <f>SUM(G193,G191,G189,G187,G185)</f>
        <v>0</v>
      </c>
      <c r="H195" s="31">
        <f t="shared" si="8"/>
        <v>0</v>
      </c>
    </row>
    <row r="197" spans="1:8" ht="12.75">
      <c r="A197" s="327" t="s">
        <v>713</v>
      </c>
      <c r="B197" s="327"/>
      <c r="C197" s="327"/>
      <c r="D197" s="327"/>
      <c r="E197" s="327"/>
      <c r="F197" s="327"/>
      <c r="G197" s="327"/>
      <c r="H197" s="328"/>
    </row>
    <row r="198" spans="1:8" ht="12.75" customHeight="1">
      <c r="A198" s="329" t="s">
        <v>191</v>
      </c>
      <c r="B198" s="330"/>
      <c r="C198" s="330"/>
      <c r="D198" s="330"/>
      <c r="E198" s="330"/>
      <c r="F198" s="330"/>
      <c r="G198" s="330"/>
      <c r="H198" s="330"/>
    </row>
    <row r="199" spans="1:8" ht="12.75">
      <c r="A199" s="330"/>
      <c r="B199" s="330"/>
      <c r="C199" s="330"/>
      <c r="D199" s="330"/>
      <c r="E199" s="330"/>
      <c r="F199" s="330"/>
      <c r="G199" s="330"/>
      <c r="H199" s="330"/>
    </row>
    <row r="200" spans="1:8" s="12" customFormat="1" ht="12.75">
      <c r="A200" s="227"/>
      <c r="B200" s="227"/>
      <c r="C200" s="227"/>
      <c r="D200" s="227"/>
      <c r="E200" s="227"/>
      <c r="F200" s="227"/>
      <c r="G200" s="227"/>
      <c r="H200" s="235"/>
    </row>
    <row r="201" spans="1:8" s="12" customFormat="1" ht="12.75">
      <c r="A201" s="227"/>
      <c r="B201" s="227"/>
      <c r="C201" s="227"/>
      <c r="D201" s="227"/>
      <c r="E201" s="227"/>
      <c r="F201" s="227"/>
      <c r="G201" s="227"/>
      <c r="H201" s="235"/>
    </row>
    <row r="202" spans="1:8" ht="18.75" customHeight="1">
      <c r="A202" s="373" t="s">
        <v>1224</v>
      </c>
      <c r="B202" s="373"/>
      <c r="C202" s="373"/>
      <c r="D202" s="373"/>
      <c r="E202" s="374">
        <v>2013</v>
      </c>
      <c r="F202" s="374"/>
      <c r="G202" s="374"/>
      <c r="H202" s="375"/>
    </row>
    <row r="203" spans="1:8" ht="18.75" customHeight="1">
      <c r="A203" s="86" t="s">
        <v>470</v>
      </c>
      <c r="B203" s="37" t="s">
        <v>471</v>
      </c>
      <c r="C203" s="14" t="s">
        <v>472</v>
      </c>
      <c r="D203" s="15" t="s">
        <v>462</v>
      </c>
      <c r="E203" s="86" t="s">
        <v>1318</v>
      </c>
      <c r="F203" s="86" t="s">
        <v>1319</v>
      </c>
      <c r="G203" s="86" t="s">
        <v>469</v>
      </c>
      <c r="H203" s="236" t="s">
        <v>466</v>
      </c>
    </row>
    <row r="204" spans="1:8" ht="18.75" customHeight="1">
      <c r="A204" s="106" t="s">
        <v>1322</v>
      </c>
      <c r="B204" s="353" t="s">
        <v>278</v>
      </c>
      <c r="C204" s="356" t="s">
        <v>477</v>
      </c>
      <c r="D204" s="359" t="s">
        <v>882</v>
      </c>
      <c r="E204" s="107">
        <f>SUM(E15:E21)</f>
        <v>88096</v>
      </c>
      <c r="F204" s="107"/>
      <c r="G204" s="107"/>
      <c r="H204" s="107">
        <f>SUM(E204:G204)</f>
        <v>88096</v>
      </c>
    </row>
    <row r="205" spans="1:8" ht="18.75" customHeight="1">
      <c r="A205" s="106" t="s">
        <v>1324</v>
      </c>
      <c r="B205" s="354"/>
      <c r="C205" s="357"/>
      <c r="D205" s="360"/>
      <c r="E205" s="110">
        <f>SUM(F15:F21)</f>
        <v>30617.100000000002</v>
      </c>
      <c r="F205" s="110"/>
      <c r="G205" s="110"/>
      <c r="H205" s="107">
        <f>SUM(E205:G205)</f>
        <v>30617.100000000002</v>
      </c>
    </row>
    <row r="206" spans="1:8" ht="18.75" customHeight="1">
      <c r="A206" s="106" t="s">
        <v>1325</v>
      </c>
      <c r="B206" s="355"/>
      <c r="C206" s="358"/>
      <c r="D206" s="361"/>
      <c r="E206" s="110">
        <f>IF(E204=0,,E205/E204*100)</f>
        <v>34.75424536868871</v>
      </c>
      <c r="F206" s="110">
        <f>IF(F204=0,,F205/F204*100)</f>
        <v>0</v>
      </c>
      <c r="G206" s="110">
        <f>IF(G204=0,,G205/G204*100)</f>
        <v>0</v>
      </c>
      <c r="H206" s="110">
        <f>IF(H204=0,,H205/H204*100)</f>
        <v>34.75424536868871</v>
      </c>
    </row>
    <row r="207" spans="1:8" ht="18.75" customHeight="1">
      <c r="A207" s="106" t="s">
        <v>1322</v>
      </c>
      <c r="B207" s="353" t="s">
        <v>289</v>
      </c>
      <c r="C207" s="356" t="s">
        <v>477</v>
      </c>
      <c r="D207" s="359" t="s">
        <v>113</v>
      </c>
      <c r="E207" s="110">
        <f>SUM(E39:E47,E49:E50)</f>
        <v>44500</v>
      </c>
      <c r="F207" s="110"/>
      <c r="G207" s="110"/>
      <c r="H207" s="110">
        <f>SUM(E207:G207)</f>
        <v>44500</v>
      </c>
    </row>
    <row r="208" spans="1:8" ht="18.75" customHeight="1">
      <c r="A208" s="106" t="s">
        <v>1324</v>
      </c>
      <c r="B208" s="354"/>
      <c r="C208" s="357"/>
      <c r="D208" s="360"/>
      <c r="E208" s="110">
        <f>SUM(F39:F47,F49:F50)</f>
        <v>0</v>
      </c>
      <c r="F208" s="110"/>
      <c r="G208" s="110"/>
      <c r="H208" s="110">
        <f>SUM(E208:G208)</f>
        <v>0</v>
      </c>
    </row>
    <row r="209" spans="1:8" ht="18.75" customHeight="1">
      <c r="A209" s="106" t="s">
        <v>1325</v>
      </c>
      <c r="B209" s="355"/>
      <c r="C209" s="358"/>
      <c r="D209" s="361"/>
      <c r="E209" s="110">
        <f>IF(E207=0,,E208/E207*100)</f>
        <v>0</v>
      </c>
      <c r="F209" s="110">
        <f>IF(F207=0,,F208/F207*100)</f>
        <v>0</v>
      </c>
      <c r="G209" s="110">
        <f>IF(G207=0,,G208/G207*100)</f>
        <v>0</v>
      </c>
      <c r="H209" s="110">
        <f>IF(H207=0,,H208/H207*100)</f>
        <v>0</v>
      </c>
    </row>
    <row r="210" spans="1:8" ht="18.75" customHeight="1">
      <c r="A210" s="106" t="s">
        <v>1322</v>
      </c>
      <c r="B210" s="353" t="s">
        <v>297</v>
      </c>
      <c r="C210" s="356" t="s">
        <v>477</v>
      </c>
      <c r="D210" s="359" t="s">
        <v>603</v>
      </c>
      <c r="E210" s="110">
        <f>SUM(E66:E73,E78,E81)</f>
        <v>0</v>
      </c>
      <c r="F210" s="110">
        <f>SUM(E74:E75,E79,E82)</f>
        <v>1271456</v>
      </c>
      <c r="G210" s="110">
        <f>SUM(E76)</f>
        <v>0</v>
      </c>
      <c r="H210" s="110">
        <f>SUM(E210:G210)</f>
        <v>1271456</v>
      </c>
    </row>
    <row r="211" spans="1:8" ht="18.75" customHeight="1">
      <c r="A211" s="106" t="s">
        <v>1324</v>
      </c>
      <c r="B211" s="354"/>
      <c r="C211" s="357"/>
      <c r="D211" s="360"/>
      <c r="E211" s="110">
        <f>SUM(F66:F73,F78,F81)</f>
        <v>21105.68</v>
      </c>
      <c r="F211" s="110">
        <f>SUM(F74:F75,F79,F82)</f>
        <v>789836.85</v>
      </c>
      <c r="G211" s="110">
        <f>SUM(F76)</f>
        <v>0</v>
      </c>
      <c r="H211" s="110">
        <f>SUM(E211:G211)</f>
        <v>810942.53</v>
      </c>
    </row>
    <row r="212" spans="1:8" ht="18.75" customHeight="1">
      <c r="A212" s="106" t="s">
        <v>1325</v>
      </c>
      <c r="B212" s="355"/>
      <c r="C212" s="358"/>
      <c r="D212" s="361"/>
      <c r="E212" s="110">
        <f>IF(E210=0,,E211/E210*100)</f>
        <v>0</v>
      </c>
      <c r="F212" s="110">
        <f>IF(F210=0,,F211/F210*100)</f>
        <v>62.12065930712506</v>
      </c>
      <c r="G212" s="110">
        <f>IF(G210=0,,G211/G210*100)</f>
        <v>0</v>
      </c>
      <c r="H212" s="110">
        <f>IF(H210=0,,H211/H210*100)</f>
        <v>63.7806208000906</v>
      </c>
    </row>
    <row r="213" spans="1:8" ht="18.75" customHeight="1">
      <c r="A213" s="106" t="s">
        <v>1322</v>
      </c>
      <c r="B213" s="353" t="s">
        <v>306</v>
      </c>
      <c r="C213" s="356" t="s">
        <v>477</v>
      </c>
      <c r="D213" s="359" t="s">
        <v>298</v>
      </c>
      <c r="E213" s="110">
        <f>SUM(E96:E98,E100)</f>
        <v>5100</v>
      </c>
      <c r="F213" s="110"/>
      <c r="G213" s="110"/>
      <c r="H213" s="110">
        <f>SUM(E213:G213)</f>
        <v>5100</v>
      </c>
    </row>
    <row r="214" spans="1:8" ht="18.75" customHeight="1">
      <c r="A214" s="106" t="s">
        <v>1324</v>
      </c>
      <c r="B214" s="354"/>
      <c r="C214" s="357"/>
      <c r="D214" s="360"/>
      <c r="E214" s="110">
        <f>SUM(F96:F98,F100)</f>
        <v>2234.96</v>
      </c>
      <c r="F214" s="110"/>
      <c r="G214" s="110"/>
      <c r="H214" s="110">
        <f>SUM(E214:G214)</f>
        <v>2234.96</v>
      </c>
    </row>
    <row r="215" spans="1:8" ht="18.75" customHeight="1">
      <c r="A215" s="106" t="s">
        <v>1325</v>
      </c>
      <c r="B215" s="355"/>
      <c r="C215" s="358"/>
      <c r="D215" s="361"/>
      <c r="E215" s="110">
        <f>IF(E213=0,,E214/E213*100)</f>
        <v>43.82274509803922</v>
      </c>
      <c r="F215" s="110">
        <f>IF(F213=0,,F214/F213*100)</f>
        <v>0</v>
      </c>
      <c r="G215" s="110">
        <f>IF(G213=0,,G214/G213*100)</f>
        <v>0</v>
      </c>
      <c r="H215" s="110">
        <f>IF(H213=0,,H214/H213*100)</f>
        <v>43.82274509803922</v>
      </c>
    </row>
    <row r="216" spans="1:8" ht="18.75" customHeight="1">
      <c r="A216" s="106" t="s">
        <v>1322</v>
      </c>
      <c r="B216" s="353" t="s">
        <v>1216</v>
      </c>
      <c r="C216" s="356" t="s">
        <v>477</v>
      </c>
      <c r="D216" s="359" t="s">
        <v>307</v>
      </c>
      <c r="E216" s="110">
        <f>SUM(E116:E119,E121:E128)</f>
        <v>13670</v>
      </c>
      <c r="F216" s="110"/>
      <c r="G216" s="110"/>
      <c r="H216" s="110">
        <f>SUM(E216:G216)</f>
        <v>13670</v>
      </c>
    </row>
    <row r="217" spans="1:8" ht="18.75" customHeight="1">
      <c r="A217" s="106" t="s">
        <v>1324</v>
      </c>
      <c r="B217" s="354"/>
      <c r="C217" s="357"/>
      <c r="D217" s="360"/>
      <c r="E217" s="110">
        <f>SUM(F121:F128,F116:F119)</f>
        <v>4723.9</v>
      </c>
      <c r="F217" s="110"/>
      <c r="G217" s="110"/>
      <c r="H217" s="110">
        <f>SUM(E217:G217)</f>
        <v>4723.9</v>
      </c>
    </row>
    <row r="218" spans="1:8" ht="18.75" customHeight="1">
      <c r="A218" s="106" t="s">
        <v>1325</v>
      </c>
      <c r="B218" s="355"/>
      <c r="C218" s="358"/>
      <c r="D218" s="361"/>
      <c r="E218" s="110">
        <f>IF(E216=0,,E217/E216*100)</f>
        <v>34.55669348939283</v>
      </c>
      <c r="F218" s="110">
        <f>IF(F216=0,,F217/F216*100)</f>
        <v>0</v>
      </c>
      <c r="G218" s="110">
        <f>IF(G216=0,,G217/G216*100)</f>
        <v>0</v>
      </c>
      <c r="H218" s="110">
        <f>IF(H216=0,,H217/H216*100)</f>
        <v>34.55669348939283</v>
      </c>
    </row>
    <row r="219" spans="1:8" ht="18.75" customHeight="1">
      <c r="A219" s="106" t="s">
        <v>1322</v>
      </c>
      <c r="B219" s="353" t="s">
        <v>604</v>
      </c>
      <c r="C219" s="356" t="s">
        <v>477</v>
      </c>
      <c r="D219" s="359" t="s">
        <v>1291</v>
      </c>
      <c r="E219" s="110">
        <f>SUM(E144:E148,E150:E152,E154)</f>
        <v>48776</v>
      </c>
      <c r="F219" s="110"/>
      <c r="G219" s="110"/>
      <c r="H219" s="110">
        <f>SUM(E219:G219)</f>
        <v>48776</v>
      </c>
    </row>
    <row r="220" spans="1:8" ht="18.75" customHeight="1">
      <c r="A220" s="106" t="s">
        <v>1324</v>
      </c>
      <c r="B220" s="354"/>
      <c r="C220" s="357"/>
      <c r="D220" s="360"/>
      <c r="E220" s="110">
        <f>SUM(F144:F148,F150:F152,F154)</f>
        <v>48027.26</v>
      </c>
      <c r="F220" s="110"/>
      <c r="G220" s="110"/>
      <c r="H220" s="110">
        <f>SUM(E220:G220)</f>
        <v>48027.26</v>
      </c>
    </row>
    <row r="221" spans="1:8" ht="18.75" customHeight="1">
      <c r="A221" s="106" t="s">
        <v>1325</v>
      </c>
      <c r="B221" s="355"/>
      <c r="C221" s="358"/>
      <c r="D221" s="361"/>
      <c r="E221" s="110">
        <f>IF(E219=0,,E220/E219*100)</f>
        <v>98.46494177464326</v>
      </c>
      <c r="F221" s="110">
        <f>IF(F219=0,,F220/F219*100)</f>
        <v>0</v>
      </c>
      <c r="G221" s="110">
        <f>IF(G219=0,,G220/G219*100)</f>
        <v>0</v>
      </c>
      <c r="H221" s="110">
        <f>IF(H219=0,,H220/H219*100)</f>
        <v>98.46494177464326</v>
      </c>
    </row>
    <row r="222" spans="1:8" ht="18.75" customHeight="1">
      <c r="A222" s="106" t="s">
        <v>1322</v>
      </c>
      <c r="B222" s="353" t="s">
        <v>605</v>
      </c>
      <c r="C222" s="356" t="s">
        <v>477</v>
      </c>
      <c r="D222" s="359" t="s">
        <v>607</v>
      </c>
      <c r="E222" s="110">
        <f>SUM(E168)</f>
        <v>0</v>
      </c>
      <c r="F222" s="110"/>
      <c r="G222" s="110"/>
      <c r="H222" s="110">
        <f>SUM(E222:G222)</f>
        <v>0</v>
      </c>
    </row>
    <row r="223" spans="1:8" ht="18.75" customHeight="1">
      <c r="A223" s="106" t="s">
        <v>1324</v>
      </c>
      <c r="B223" s="354"/>
      <c r="C223" s="357"/>
      <c r="D223" s="360"/>
      <c r="E223" s="110">
        <f>SUM(F168)</f>
        <v>0</v>
      </c>
      <c r="F223" s="110"/>
      <c r="G223" s="110"/>
      <c r="H223" s="110">
        <f>SUM(E223:G223)</f>
        <v>0</v>
      </c>
    </row>
    <row r="224" spans="1:8" ht="18.75" customHeight="1">
      <c r="A224" s="106" t="s">
        <v>1325</v>
      </c>
      <c r="B224" s="355"/>
      <c r="C224" s="358"/>
      <c r="D224" s="361"/>
      <c r="E224" s="110">
        <f>IF(E222=0,,E223/E222*100)</f>
        <v>0</v>
      </c>
      <c r="F224" s="110">
        <f>IF(F222=0,,F223/F222*100)</f>
        <v>0</v>
      </c>
      <c r="G224" s="110">
        <f>IF(G222=0,,G223/G222*100)</f>
        <v>0</v>
      </c>
      <c r="H224" s="110">
        <f>IF(H222=0,,H223/H222*100)</f>
        <v>0</v>
      </c>
    </row>
    <row r="225" spans="1:8" ht="18.75" customHeight="1">
      <c r="A225" s="106" t="s">
        <v>1322</v>
      </c>
      <c r="B225" s="353" t="s">
        <v>62</v>
      </c>
      <c r="C225" s="356" t="s">
        <v>477</v>
      </c>
      <c r="D225" s="359" t="s">
        <v>606</v>
      </c>
      <c r="E225" s="110">
        <f>SUM(E186)</f>
        <v>0</v>
      </c>
      <c r="F225" s="110"/>
      <c r="G225" s="110"/>
      <c r="H225" s="110">
        <f>SUM(E225:G225)</f>
        <v>0</v>
      </c>
    </row>
    <row r="226" spans="1:8" ht="18.75" customHeight="1">
      <c r="A226" s="106" t="s">
        <v>1324</v>
      </c>
      <c r="B226" s="354"/>
      <c r="C226" s="357"/>
      <c r="D226" s="360"/>
      <c r="E226" s="110">
        <f>SUM(F186)</f>
        <v>0</v>
      </c>
      <c r="F226" s="110"/>
      <c r="G226" s="110"/>
      <c r="H226" s="110">
        <f>SUM(E226:G226)</f>
        <v>0</v>
      </c>
    </row>
    <row r="227" spans="1:8" ht="18.75" customHeight="1">
      <c r="A227" s="106" t="s">
        <v>1325</v>
      </c>
      <c r="B227" s="355"/>
      <c r="C227" s="358"/>
      <c r="D227" s="361"/>
      <c r="E227" s="110">
        <f>IF(E225=0,,E226/E225*100)</f>
        <v>0</v>
      </c>
      <c r="F227" s="110">
        <f>IF(F225=0,,F226/F225*100)</f>
        <v>0</v>
      </c>
      <c r="G227" s="110">
        <f>IF(G225=0,,G226/G225*100)</f>
        <v>0</v>
      </c>
      <c r="H227" s="110">
        <f>IF(H225=0,,H226/H225*100)</f>
        <v>0</v>
      </c>
    </row>
    <row r="228" spans="1:8" ht="18.75" customHeight="1">
      <c r="A228" s="111" t="s">
        <v>1322</v>
      </c>
      <c r="B228" s="112"/>
      <c r="C228" s="111"/>
      <c r="D228" s="48" t="s">
        <v>912</v>
      </c>
      <c r="E228" s="113">
        <f aca="true" t="shared" si="9" ref="E228:G229">SUM(E204,E207,E210,E213,E216,E219,E222,E225)</f>
        <v>200142</v>
      </c>
      <c r="F228" s="113">
        <f t="shared" si="9"/>
        <v>1271456</v>
      </c>
      <c r="G228" s="113">
        <f t="shared" si="9"/>
        <v>0</v>
      </c>
      <c r="H228" s="113">
        <f>SUM(E228:G228)</f>
        <v>1471598</v>
      </c>
    </row>
    <row r="229" spans="1:8" ht="18.75" customHeight="1">
      <c r="A229" s="111" t="s">
        <v>1324</v>
      </c>
      <c r="B229" s="112"/>
      <c r="C229" s="111"/>
      <c r="D229" s="48" t="s">
        <v>1298</v>
      </c>
      <c r="E229" s="113">
        <f t="shared" si="9"/>
        <v>106708.9</v>
      </c>
      <c r="F229" s="113">
        <f t="shared" si="9"/>
        <v>789836.85</v>
      </c>
      <c r="G229" s="113">
        <f t="shared" si="9"/>
        <v>0</v>
      </c>
      <c r="H229" s="113">
        <f>SUM(E229:G229)</f>
        <v>896545.75</v>
      </c>
    </row>
    <row r="230" spans="1:8" ht="18.75" customHeight="1">
      <c r="A230" s="111" t="s">
        <v>1325</v>
      </c>
      <c r="B230" s="112"/>
      <c r="C230" s="111"/>
      <c r="D230" s="48" t="s">
        <v>1326</v>
      </c>
      <c r="E230" s="113">
        <f>IF(E228=0,,E229/E228*100)</f>
        <v>53.316595217395644</v>
      </c>
      <c r="F230" s="113">
        <f>IF(F228=0,,F229/F228*100)</f>
        <v>62.12065930712506</v>
      </c>
      <c r="G230" s="113">
        <f>IF(G228=0,,G229/G228*100)</f>
        <v>0</v>
      </c>
      <c r="H230" s="113">
        <f>IF(H228=0,,H229/H228*100)</f>
        <v>60.92327863995466</v>
      </c>
    </row>
    <row r="231" spans="1:8" ht="12.75">
      <c r="A231" s="115"/>
      <c r="B231" s="52"/>
      <c r="C231" s="51"/>
      <c r="D231" s="115"/>
      <c r="E231" s="115"/>
      <c r="F231" s="115"/>
      <c r="G231" s="116"/>
      <c r="H231" s="226"/>
    </row>
    <row r="232" spans="1:8" ht="12.75">
      <c r="A232" s="115" t="s">
        <v>1322</v>
      </c>
      <c r="B232" s="52" t="s">
        <v>912</v>
      </c>
      <c r="C232" s="51"/>
      <c r="D232" s="115"/>
      <c r="E232" s="115"/>
      <c r="F232" s="115"/>
      <c r="G232" s="116"/>
      <c r="H232" s="226"/>
    </row>
    <row r="233" spans="1:8" ht="12.75">
      <c r="A233" s="115" t="s">
        <v>1324</v>
      </c>
      <c r="B233" s="52" t="s">
        <v>1298</v>
      </c>
      <c r="C233" s="51"/>
      <c r="D233" s="115"/>
      <c r="E233" s="115"/>
      <c r="F233" s="115"/>
      <c r="G233" s="116"/>
      <c r="H233" s="226"/>
    </row>
    <row r="234" spans="1:8" ht="12.75">
      <c r="A234" s="115" t="s">
        <v>1325</v>
      </c>
      <c r="B234" s="52" t="s">
        <v>1326</v>
      </c>
      <c r="C234" s="51"/>
      <c r="D234" s="115"/>
      <c r="E234" s="115"/>
      <c r="F234" s="115"/>
      <c r="G234" s="116"/>
      <c r="H234" s="226"/>
    </row>
    <row r="235" spans="1:8" ht="12.75">
      <c r="A235" s="115"/>
      <c r="B235" s="52"/>
      <c r="C235" s="51"/>
      <c r="D235" s="115"/>
      <c r="E235" s="115"/>
      <c r="F235" s="115"/>
      <c r="G235" s="116"/>
      <c r="H235" s="226"/>
    </row>
    <row r="236" spans="1:8" ht="12.75">
      <c r="A236" s="327" t="s">
        <v>463</v>
      </c>
      <c r="B236" s="327"/>
      <c r="C236" s="327"/>
      <c r="D236" s="327"/>
      <c r="E236" s="327"/>
      <c r="F236" s="327"/>
      <c r="G236" s="327"/>
      <c r="H236" s="226"/>
    </row>
    <row r="237" spans="1:8" ht="12.75">
      <c r="A237" s="329" t="s">
        <v>30</v>
      </c>
      <c r="B237" s="330"/>
      <c r="C237" s="330"/>
      <c r="D237" s="330"/>
      <c r="E237" s="330"/>
      <c r="F237" s="330"/>
      <c r="G237" s="330"/>
      <c r="H237" s="372"/>
    </row>
    <row r="238" spans="1:8" ht="12.75">
      <c r="A238" s="330"/>
      <c r="B238" s="330"/>
      <c r="C238" s="330"/>
      <c r="D238" s="330"/>
      <c r="E238" s="330"/>
      <c r="F238" s="330"/>
      <c r="G238" s="330"/>
      <c r="H238" s="372"/>
    </row>
    <row r="239" spans="1:8" ht="12.75">
      <c r="A239" s="330"/>
      <c r="B239" s="330"/>
      <c r="C239" s="330"/>
      <c r="D239" s="330"/>
      <c r="E239" s="330"/>
      <c r="F239" s="330"/>
      <c r="G239" s="330"/>
      <c r="H239" s="372"/>
    </row>
    <row r="242" spans="1:5" ht="12.75">
      <c r="A242" s="382" t="s">
        <v>477</v>
      </c>
      <c r="B242" s="382"/>
      <c r="C242" s="382" t="s">
        <v>1225</v>
      </c>
      <c r="D242" s="382"/>
      <c r="E242" s="382"/>
    </row>
    <row r="243" spans="1:5" ht="12.75">
      <c r="A243" s="55" t="s">
        <v>1327</v>
      </c>
      <c r="B243" s="55"/>
      <c r="C243" s="382" t="s">
        <v>1226</v>
      </c>
      <c r="D243" s="382"/>
      <c r="E243" s="382"/>
    </row>
    <row r="244" spans="1:5" ht="12.75">
      <c r="A244" s="382" t="s">
        <v>1328</v>
      </c>
      <c r="B244" s="382"/>
      <c r="C244" s="382" t="s">
        <v>332</v>
      </c>
      <c r="D244" s="382"/>
      <c r="E244" s="382"/>
    </row>
    <row r="245" spans="1:5" ht="12.75">
      <c r="A245" s="55" t="s">
        <v>1329</v>
      </c>
      <c r="B245" s="57" t="s">
        <v>1330</v>
      </c>
      <c r="C245" s="382" t="s">
        <v>1227</v>
      </c>
      <c r="D245" s="382"/>
      <c r="E245" s="382"/>
    </row>
    <row r="246" spans="1:8" ht="12.75">
      <c r="A246" s="383" t="s">
        <v>1331</v>
      </c>
      <c r="B246" s="383"/>
      <c r="C246" s="383"/>
      <c r="D246" s="368" t="s">
        <v>1296</v>
      </c>
      <c r="E246" s="368"/>
      <c r="F246" s="368"/>
      <c r="G246" s="368"/>
      <c r="H246" s="368"/>
    </row>
    <row r="247" spans="1:8" ht="12.75">
      <c r="A247" s="382" t="s">
        <v>1332</v>
      </c>
      <c r="B247" s="382"/>
      <c r="C247" s="382"/>
      <c r="D247" s="366">
        <v>7</v>
      </c>
      <c r="E247" s="369"/>
      <c r="F247" s="369"/>
      <c r="G247" s="369"/>
      <c r="H247" s="369"/>
    </row>
    <row r="248" spans="1:8" ht="12.75">
      <c r="A248" s="382" t="s">
        <v>1333</v>
      </c>
      <c r="B248" s="382"/>
      <c r="C248" s="382"/>
      <c r="D248" s="366">
        <v>7</v>
      </c>
      <c r="E248" s="369"/>
      <c r="F248" s="369"/>
      <c r="G248" s="369"/>
      <c r="H248" s="369"/>
    </row>
    <row r="249" spans="1:8" ht="12.75">
      <c r="A249" s="382" t="s">
        <v>465</v>
      </c>
      <c r="B249" s="382"/>
      <c r="C249" s="382"/>
      <c r="D249" s="367">
        <f>IF(D247=0,,D248/D247*100)</f>
        <v>100</v>
      </c>
      <c r="E249" s="371"/>
      <c r="F249" s="371"/>
      <c r="G249" s="371"/>
      <c r="H249" s="371"/>
    </row>
    <row r="250" spans="1:5" ht="12.75">
      <c r="A250" s="56"/>
      <c r="B250" s="56"/>
      <c r="C250" s="56"/>
      <c r="D250" s="56"/>
      <c r="E250" s="56"/>
    </row>
    <row r="251" spans="1:5" ht="12.75">
      <c r="A251" s="55" t="s">
        <v>1329</v>
      </c>
      <c r="B251" s="57" t="s">
        <v>1330</v>
      </c>
      <c r="C251" s="382" t="s">
        <v>1228</v>
      </c>
      <c r="D251" s="382"/>
      <c r="E251" s="382"/>
    </row>
    <row r="252" spans="1:8" ht="12.75">
      <c r="A252" s="382" t="s">
        <v>1337</v>
      </c>
      <c r="B252" s="382"/>
      <c r="C252" s="382"/>
      <c r="D252" s="366">
        <v>15</v>
      </c>
      <c r="E252" s="369"/>
      <c r="F252" s="369"/>
      <c r="G252" s="369"/>
      <c r="H252" s="369"/>
    </row>
    <row r="253" spans="1:8" ht="12.75">
      <c r="A253" s="382" t="s">
        <v>1333</v>
      </c>
      <c r="B253" s="382"/>
      <c r="C253" s="382"/>
      <c r="D253" s="366">
        <v>10</v>
      </c>
      <c r="E253" s="369"/>
      <c r="F253" s="369"/>
      <c r="G253" s="369"/>
      <c r="H253" s="369"/>
    </row>
    <row r="254" spans="1:8" ht="12.75">
      <c r="A254" s="382" t="s">
        <v>465</v>
      </c>
      <c r="B254" s="382"/>
      <c r="C254" s="382"/>
      <c r="D254" s="367">
        <f>IF(D252=0,,D253/D252*100)</f>
        <v>66.66666666666666</v>
      </c>
      <c r="E254" s="371"/>
      <c r="F254" s="371"/>
      <c r="G254" s="371"/>
      <c r="H254" s="371"/>
    </row>
    <row r="255" spans="1:8" ht="12.75">
      <c r="A255" s="382"/>
      <c r="B255" s="382"/>
      <c r="C255" s="382"/>
      <c r="D255" s="366"/>
      <c r="E255" s="369"/>
      <c r="F255" s="369"/>
      <c r="G255" s="369"/>
      <c r="H255" s="369"/>
    </row>
    <row r="256" spans="1:5" ht="12.75">
      <c r="A256" s="55" t="s">
        <v>1329</v>
      </c>
      <c r="B256" s="57" t="s">
        <v>1330</v>
      </c>
      <c r="C256" s="382" t="s">
        <v>1229</v>
      </c>
      <c r="D256" s="382"/>
      <c r="E256" s="382"/>
    </row>
    <row r="257" spans="1:8" ht="12.75">
      <c r="A257" s="382" t="s">
        <v>1332</v>
      </c>
      <c r="B257" s="382"/>
      <c r="C257" s="382"/>
      <c r="D257" s="366">
        <v>740</v>
      </c>
      <c r="E257" s="369"/>
      <c r="F257" s="369"/>
      <c r="G257" s="369"/>
      <c r="H257" s="369"/>
    </row>
    <row r="258" spans="1:8" ht="12.75">
      <c r="A258" s="382" t="s">
        <v>1333</v>
      </c>
      <c r="B258" s="382"/>
      <c r="C258" s="382"/>
      <c r="D258" s="366">
        <v>745</v>
      </c>
      <c r="E258" s="369"/>
      <c r="F258" s="369"/>
      <c r="G258" s="369"/>
      <c r="H258" s="369"/>
    </row>
    <row r="259" spans="1:8" ht="12.75">
      <c r="A259" s="382" t="s">
        <v>465</v>
      </c>
      <c r="B259" s="382"/>
      <c r="C259" s="382"/>
      <c r="D259" s="367">
        <f>IF(D257=0,,D258/D257*100)</f>
        <v>100.67567567567568</v>
      </c>
      <c r="E259" s="371"/>
      <c r="F259" s="371"/>
      <c r="G259" s="371"/>
      <c r="H259" s="371"/>
    </row>
    <row r="260" spans="1:5" ht="12.75">
      <c r="A260" s="56"/>
      <c r="B260" s="56"/>
      <c r="C260" s="56"/>
      <c r="D260" s="56"/>
      <c r="E260" s="56"/>
    </row>
    <row r="262" spans="1:8" ht="12.75">
      <c r="A262" s="327" t="s">
        <v>463</v>
      </c>
      <c r="B262" s="327"/>
      <c r="C262" s="327"/>
      <c r="D262" s="327"/>
      <c r="E262" s="327"/>
      <c r="F262" s="327"/>
      <c r="G262" s="327"/>
      <c r="H262" s="226"/>
    </row>
    <row r="263" spans="1:8" ht="12.75">
      <c r="A263" s="329" t="s">
        <v>160</v>
      </c>
      <c r="B263" s="329"/>
      <c r="C263" s="329"/>
      <c r="D263" s="329"/>
      <c r="E263" s="329"/>
      <c r="F263" s="329"/>
      <c r="G263" s="329"/>
      <c r="H263" s="329"/>
    </row>
    <row r="264" spans="1:8" ht="12.75">
      <c r="A264" s="329"/>
      <c r="B264" s="329"/>
      <c r="C264" s="329"/>
      <c r="D264" s="329"/>
      <c r="E264" s="329"/>
      <c r="F264" s="329"/>
      <c r="G264" s="329"/>
      <c r="H264" s="329"/>
    </row>
    <row r="265" spans="1:8" ht="12.75">
      <c r="A265" s="329"/>
      <c r="B265" s="329"/>
      <c r="C265" s="329"/>
      <c r="D265" s="329"/>
      <c r="E265" s="329"/>
      <c r="F265" s="329"/>
      <c r="G265" s="329"/>
      <c r="H265" s="329"/>
    </row>
    <row r="267" spans="1:5" ht="12.75">
      <c r="A267" s="382" t="s">
        <v>477</v>
      </c>
      <c r="B267" s="382"/>
      <c r="C267" s="382" t="s">
        <v>113</v>
      </c>
      <c r="D267" s="382"/>
      <c r="E267" s="382"/>
    </row>
    <row r="268" spans="1:5" ht="12.75">
      <c r="A268" s="55" t="s">
        <v>1327</v>
      </c>
      <c r="B268" s="55"/>
      <c r="C268" s="382" t="s">
        <v>1230</v>
      </c>
      <c r="D268" s="382"/>
      <c r="E268" s="382"/>
    </row>
    <row r="269" spans="1:5" ht="12.75">
      <c r="A269" s="382" t="s">
        <v>1328</v>
      </c>
      <c r="B269" s="382"/>
      <c r="C269" s="382" t="s">
        <v>332</v>
      </c>
      <c r="D269" s="382"/>
      <c r="E269" s="382"/>
    </row>
    <row r="270" spans="1:5" ht="12.75">
      <c r="A270" s="55" t="s">
        <v>1329</v>
      </c>
      <c r="B270" s="57" t="s">
        <v>1330</v>
      </c>
      <c r="C270" s="382" t="s">
        <v>1231</v>
      </c>
      <c r="D270" s="382"/>
      <c r="E270" s="382"/>
    </row>
    <row r="271" spans="1:8" ht="12.75">
      <c r="A271" s="383" t="s">
        <v>1331</v>
      </c>
      <c r="B271" s="383"/>
      <c r="C271" s="383"/>
      <c r="D271" s="368" t="s">
        <v>1296</v>
      </c>
      <c r="E271" s="368"/>
      <c r="F271" s="368"/>
      <c r="G271" s="368"/>
      <c r="H271" s="368"/>
    </row>
    <row r="272" spans="1:8" ht="12.75">
      <c r="A272" s="382" t="s">
        <v>1332</v>
      </c>
      <c r="B272" s="382"/>
      <c r="C272" s="382"/>
      <c r="D272" s="366">
        <v>30</v>
      </c>
      <c r="E272" s="369"/>
      <c r="F272" s="369"/>
      <c r="G272" s="369"/>
      <c r="H272" s="369"/>
    </row>
    <row r="273" spans="1:8" ht="12.75">
      <c r="A273" s="382" t="s">
        <v>1333</v>
      </c>
      <c r="B273" s="382"/>
      <c r="C273" s="382"/>
      <c r="D273" s="366">
        <v>0</v>
      </c>
      <c r="E273" s="369"/>
      <c r="F273" s="369"/>
      <c r="G273" s="369"/>
      <c r="H273" s="369"/>
    </row>
    <row r="274" spans="1:8" ht="12.75">
      <c r="A274" s="382" t="s">
        <v>465</v>
      </c>
      <c r="B274" s="382"/>
      <c r="C274" s="382"/>
      <c r="D274" s="367">
        <f>IF(D272=0,,D273/D272*100)</f>
        <v>0</v>
      </c>
      <c r="E274" s="371"/>
      <c r="F274" s="371"/>
      <c r="G274" s="371"/>
      <c r="H274" s="371"/>
    </row>
    <row r="275" spans="1:5" ht="12.75">
      <c r="A275" s="56"/>
      <c r="B275" s="56"/>
      <c r="C275" s="56"/>
      <c r="D275" s="56"/>
      <c r="E275" s="56"/>
    </row>
    <row r="276" spans="1:5" ht="12.75">
      <c r="A276" s="55" t="s">
        <v>1329</v>
      </c>
      <c r="B276" s="57" t="s">
        <v>1330</v>
      </c>
      <c r="C276" s="382" t="s">
        <v>1232</v>
      </c>
      <c r="D276" s="382"/>
      <c r="E276" s="382"/>
    </row>
    <row r="277" spans="1:8" ht="12.75">
      <c r="A277" s="382" t="s">
        <v>1337</v>
      </c>
      <c r="B277" s="382"/>
      <c r="C277" s="382"/>
      <c r="D277" s="366">
        <v>1</v>
      </c>
      <c r="E277" s="369"/>
      <c r="F277" s="369"/>
      <c r="G277" s="369"/>
      <c r="H277" s="369"/>
    </row>
    <row r="278" spans="1:8" ht="12.75">
      <c r="A278" s="382" t="s">
        <v>1333</v>
      </c>
      <c r="B278" s="382"/>
      <c r="C278" s="382"/>
      <c r="D278" s="366">
        <v>0</v>
      </c>
      <c r="E278" s="369"/>
      <c r="F278" s="369"/>
      <c r="G278" s="369"/>
      <c r="H278" s="369"/>
    </row>
    <row r="279" spans="1:8" ht="12.75">
      <c r="A279" s="382" t="s">
        <v>465</v>
      </c>
      <c r="B279" s="382"/>
      <c r="C279" s="382"/>
      <c r="D279" s="367">
        <f>IF(D277=0,,D278/D277*100)</f>
        <v>0</v>
      </c>
      <c r="E279" s="371"/>
      <c r="F279" s="371"/>
      <c r="G279" s="371"/>
      <c r="H279" s="371"/>
    </row>
    <row r="280" spans="1:8" ht="12.75">
      <c r="A280" s="382"/>
      <c r="B280" s="382"/>
      <c r="C280" s="382"/>
      <c r="D280" s="366"/>
      <c r="E280" s="369"/>
      <c r="F280" s="369"/>
      <c r="G280" s="369"/>
      <c r="H280" s="369"/>
    </row>
    <row r="282" spans="1:8" ht="12.75">
      <c r="A282" s="327" t="s">
        <v>463</v>
      </c>
      <c r="B282" s="327"/>
      <c r="C282" s="327"/>
      <c r="D282" s="327"/>
      <c r="E282" s="327"/>
      <c r="F282" s="327"/>
      <c r="G282" s="327"/>
      <c r="H282" s="226"/>
    </row>
    <row r="283" spans="1:8" ht="12.75">
      <c r="A283" s="329" t="s">
        <v>161</v>
      </c>
      <c r="B283" s="330"/>
      <c r="C283" s="330"/>
      <c r="D283" s="330"/>
      <c r="E283" s="330"/>
      <c r="F283" s="330"/>
      <c r="G283" s="330"/>
      <c r="H283" s="372"/>
    </row>
    <row r="284" spans="1:8" ht="12.75">
      <c r="A284" s="330"/>
      <c r="B284" s="330"/>
      <c r="C284" s="330"/>
      <c r="D284" s="330"/>
      <c r="E284" s="330"/>
      <c r="F284" s="330"/>
      <c r="G284" s="330"/>
      <c r="H284" s="372"/>
    </row>
    <row r="285" spans="1:8" ht="12.75">
      <c r="A285" s="330"/>
      <c r="B285" s="330"/>
      <c r="C285" s="330"/>
      <c r="D285" s="330"/>
      <c r="E285" s="330"/>
      <c r="F285" s="330"/>
      <c r="G285" s="330"/>
      <c r="H285" s="372"/>
    </row>
    <row r="287" spans="1:5" ht="12.75">
      <c r="A287" s="382" t="s">
        <v>477</v>
      </c>
      <c r="B287" s="382"/>
      <c r="C287" s="382" t="s">
        <v>603</v>
      </c>
      <c r="D287" s="382"/>
      <c r="E287" s="382"/>
    </row>
    <row r="288" spans="1:5" ht="12.75">
      <c r="A288" s="55" t="s">
        <v>1327</v>
      </c>
      <c r="B288" s="55"/>
      <c r="C288" s="382" t="s">
        <v>1230</v>
      </c>
      <c r="D288" s="382"/>
      <c r="E288" s="382"/>
    </row>
    <row r="289" spans="1:5" ht="12.75">
      <c r="A289" s="382" t="s">
        <v>1328</v>
      </c>
      <c r="B289" s="382"/>
      <c r="C289" s="382" t="s">
        <v>332</v>
      </c>
      <c r="D289" s="382"/>
      <c r="E289" s="382"/>
    </row>
    <row r="290" spans="1:5" ht="12.75">
      <c r="A290" s="55" t="s">
        <v>1329</v>
      </c>
      <c r="B290" s="57" t="s">
        <v>1330</v>
      </c>
      <c r="C290" s="382" t="s">
        <v>1231</v>
      </c>
      <c r="D290" s="382"/>
      <c r="E290" s="382"/>
    </row>
    <row r="291" spans="1:8" ht="12.75">
      <c r="A291" s="383" t="s">
        <v>1331</v>
      </c>
      <c r="B291" s="383"/>
      <c r="C291" s="383"/>
      <c r="D291" s="368" t="s">
        <v>1296</v>
      </c>
      <c r="E291" s="368"/>
      <c r="F291" s="368"/>
      <c r="G291" s="368"/>
      <c r="H291" s="368"/>
    </row>
    <row r="292" spans="1:8" ht="12.75">
      <c r="A292" s="382" t="s">
        <v>1332</v>
      </c>
      <c r="B292" s="382"/>
      <c r="C292" s="382"/>
      <c r="D292" s="366">
        <v>20</v>
      </c>
      <c r="E292" s="369"/>
      <c r="F292" s="369"/>
      <c r="G292" s="369"/>
      <c r="H292" s="369"/>
    </row>
    <row r="293" spans="1:8" ht="12.75">
      <c r="A293" s="382" t="s">
        <v>1333</v>
      </c>
      <c r="B293" s="382"/>
      <c r="C293" s="382"/>
      <c r="D293" s="366">
        <v>0</v>
      </c>
      <c r="E293" s="369"/>
      <c r="F293" s="369"/>
      <c r="G293" s="369"/>
      <c r="H293" s="369"/>
    </row>
    <row r="294" spans="1:8" ht="12.75">
      <c r="A294" s="382" t="s">
        <v>465</v>
      </c>
      <c r="B294" s="382"/>
      <c r="C294" s="382"/>
      <c r="D294" s="367">
        <f>IF(D292=0,,D293/D292*100)</f>
        <v>0</v>
      </c>
      <c r="E294" s="371"/>
      <c r="F294" s="371"/>
      <c r="G294" s="371"/>
      <c r="H294" s="371"/>
    </row>
    <row r="295" spans="1:5" ht="12.75">
      <c r="A295" s="56"/>
      <c r="B295" s="56"/>
      <c r="C295" s="56"/>
      <c r="D295" s="56"/>
      <c r="E295" s="56"/>
    </row>
    <row r="296" spans="1:5" ht="12.75">
      <c r="A296" s="55" t="s">
        <v>1329</v>
      </c>
      <c r="B296" s="57" t="s">
        <v>1330</v>
      </c>
      <c r="C296" s="382" t="s">
        <v>1232</v>
      </c>
      <c r="D296" s="382"/>
      <c r="E296" s="382"/>
    </row>
    <row r="297" spans="1:8" ht="12.75">
      <c r="A297" s="382" t="s">
        <v>1337</v>
      </c>
      <c r="B297" s="382"/>
      <c r="C297" s="382"/>
      <c r="D297" s="366">
        <v>1</v>
      </c>
      <c r="E297" s="369"/>
      <c r="F297" s="369"/>
      <c r="G297" s="369"/>
      <c r="H297" s="369"/>
    </row>
    <row r="298" spans="1:8" ht="12.75">
      <c r="A298" s="382" t="s">
        <v>1333</v>
      </c>
      <c r="B298" s="382"/>
      <c r="C298" s="382"/>
      <c r="D298" s="366">
        <v>0</v>
      </c>
      <c r="E298" s="369"/>
      <c r="F298" s="369"/>
      <c r="G298" s="369"/>
      <c r="H298" s="369"/>
    </row>
    <row r="299" spans="1:8" ht="12.75">
      <c r="A299" s="382" t="s">
        <v>465</v>
      </c>
      <c r="B299" s="382"/>
      <c r="C299" s="382"/>
      <c r="D299" s="367">
        <f>IF(D297=0,,D298/D297*100)</f>
        <v>0</v>
      </c>
      <c r="E299" s="371"/>
      <c r="F299" s="371"/>
      <c r="G299" s="371"/>
      <c r="H299" s="371"/>
    </row>
    <row r="300" spans="1:8" ht="12.75">
      <c r="A300" s="382"/>
      <c r="B300" s="382"/>
      <c r="C300" s="382"/>
      <c r="D300" s="366"/>
      <c r="E300" s="369"/>
      <c r="F300" s="369"/>
      <c r="G300" s="369"/>
      <c r="H300" s="369"/>
    </row>
    <row r="302" spans="1:8" ht="12.75">
      <c r="A302" s="327" t="s">
        <v>463</v>
      </c>
      <c r="B302" s="327"/>
      <c r="C302" s="327"/>
      <c r="D302" s="327"/>
      <c r="E302" s="327"/>
      <c r="F302" s="327"/>
      <c r="G302" s="327"/>
      <c r="H302" s="226"/>
    </row>
    <row r="303" spans="1:8" ht="12.75">
      <c r="A303" s="329" t="s">
        <v>788</v>
      </c>
      <c r="B303" s="330"/>
      <c r="C303" s="330"/>
      <c r="D303" s="330"/>
      <c r="E303" s="330"/>
      <c r="F303" s="330"/>
      <c r="G303" s="330"/>
      <c r="H303" s="372"/>
    </row>
    <row r="304" spans="1:8" ht="12.75">
      <c r="A304" s="330"/>
      <c r="B304" s="330"/>
      <c r="C304" s="330"/>
      <c r="D304" s="330"/>
      <c r="E304" s="330"/>
      <c r="F304" s="330"/>
      <c r="G304" s="330"/>
      <c r="H304" s="372"/>
    </row>
    <row r="305" spans="1:8" ht="12.75">
      <c r="A305" s="330"/>
      <c r="B305" s="330"/>
      <c r="C305" s="330"/>
      <c r="D305" s="330"/>
      <c r="E305" s="330"/>
      <c r="F305" s="330"/>
      <c r="G305" s="330"/>
      <c r="H305" s="372"/>
    </row>
    <row r="307" spans="1:5" ht="12.75">
      <c r="A307" s="382" t="s">
        <v>477</v>
      </c>
      <c r="B307" s="382"/>
      <c r="C307" s="382" t="s">
        <v>298</v>
      </c>
      <c r="D307" s="382"/>
      <c r="E307" s="382"/>
    </row>
    <row r="308" spans="1:5" ht="12.75">
      <c r="A308" s="55" t="s">
        <v>1327</v>
      </c>
      <c r="B308" s="55"/>
      <c r="C308" s="382" t="s">
        <v>1233</v>
      </c>
      <c r="D308" s="382"/>
      <c r="E308" s="382"/>
    </row>
    <row r="309" spans="1:5" ht="12.75">
      <c r="A309" s="382" t="s">
        <v>1328</v>
      </c>
      <c r="B309" s="382"/>
      <c r="C309" s="382" t="s">
        <v>332</v>
      </c>
      <c r="D309" s="382"/>
      <c r="E309" s="382"/>
    </row>
    <row r="310" spans="1:5" ht="12.75">
      <c r="A310" s="55" t="s">
        <v>1329</v>
      </c>
      <c r="B310" s="57" t="s">
        <v>1330</v>
      </c>
      <c r="C310" s="382" t="s">
        <v>1234</v>
      </c>
      <c r="D310" s="382"/>
      <c r="E310" s="382"/>
    </row>
    <row r="311" spans="1:8" ht="12.75">
      <c r="A311" s="383" t="s">
        <v>1331</v>
      </c>
      <c r="B311" s="383"/>
      <c r="C311" s="383"/>
      <c r="D311" s="368" t="s">
        <v>1296</v>
      </c>
      <c r="E311" s="368"/>
      <c r="F311" s="368"/>
      <c r="G311" s="368"/>
      <c r="H311" s="368"/>
    </row>
    <row r="312" spans="1:8" ht="12.75">
      <c r="A312" s="382" t="s">
        <v>1332</v>
      </c>
      <c r="B312" s="382"/>
      <c r="C312" s="382"/>
      <c r="D312" s="366">
        <v>14</v>
      </c>
      <c r="E312" s="369"/>
      <c r="F312" s="369"/>
      <c r="G312" s="369"/>
      <c r="H312" s="369"/>
    </row>
    <row r="313" spans="1:8" ht="12.75">
      <c r="A313" s="382" t="s">
        <v>1333</v>
      </c>
      <c r="B313" s="382"/>
      <c r="C313" s="382"/>
      <c r="D313" s="366">
        <v>25</v>
      </c>
      <c r="E313" s="369"/>
      <c r="F313" s="369"/>
      <c r="G313" s="369"/>
      <c r="H313" s="369"/>
    </row>
    <row r="314" spans="1:8" ht="12.75">
      <c r="A314" s="382" t="s">
        <v>465</v>
      </c>
      <c r="B314" s="382"/>
      <c r="C314" s="382"/>
      <c r="D314" s="367">
        <f>IF(D312=0,,D313/D312*100)</f>
        <v>178.57142857142858</v>
      </c>
      <c r="E314" s="371"/>
      <c r="F314" s="371"/>
      <c r="G314" s="371"/>
      <c r="H314" s="371"/>
    </row>
    <row r="315" spans="1:5" ht="12.75">
      <c r="A315" s="56"/>
      <c r="B315" s="56"/>
      <c r="C315" s="56"/>
      <c r="D315" s="56"/>
      <c r="E315" s="56"/>
    </row>
    <row r="316" spans="1:5" ht="12.75">
      <c r="A316" s="55" t="s">
        <v>1329</v>
      </c>
      <c r="B316" s="57" t="s">
        <v>1330</v>
      </c>
      <c r="C316" s="382" t="s">
        <v>1235</v>
      </c>
      <c r="D316" s="382"/>
      <c r="E316" s="382"/>
    </row>
    <row r="317" spans="1:8" ht="12.75">
      <c r="A317" s="382" t="s">
        <v>1337</v>
      </c>
      <c r="B317" s="382"/>
      <c r="C317" s="382"/>
      <c r="D317" s="366">
        <v>40</v>
      </c>
      <c r="E317" s="369"/>
      <c r="F317" s="369"/>
      <c r="G317" s="369"/>
      <c r="H317" s="369"/>
    </row>
    <row r="318" spans="1:8" ht="12.75">
      <c r="A318" s="382" t="s">
        <v>1333</v>
      </c>
      <c r="B318" s="382"/>
      <c r="C318" s="382"/>
      <c r="D318" s="366">
        <v>40</v>
      </c>
      <c r="E318" s="369"/>
      <c r="F318" s="369"/>
      <c r="G318" s="369"/>
      <c r="H318" s="369"/>
    </row>
    <row r="319" spans="1:8" ht="12.75">
      <c r="A319" s="382" t="s">
        <v>465</v>
      </c>
      <c r="B319" s="382"/>
      <c r="C319" s="382"/>
      <c r="D319" s="367">
        <f>IF(D317=0,,D318/D317*100)</f>
        <v>100</v>
      </c>
      <c r="E319" s="371"/>
      <c r="F319" s="371"/>
      <c r="G319" s="371"/>
      <c r="H319" s="371"/>
    </row>
    <row r="320" spans="1:8" ht="12.75">
      <c r="A320" s="382"/>
      <c r="B320" s="382"/>
      <c r="C320" s="382"/>
      <c r="D320" s="366"/>
      <c r="E320" s="369"/>
      <c r="F320" s="369"/>
      <c r="G320" s="369"/>
      <c r="H320" s="369"/>
    </row>
    <row r="322" spans="1:8" ht="12.75">
      <c r="A322" s="327" t="s">
        <v>463</v>
      </c>
      <c r="B322" s="327"/>
      <c r="C322" s="327"/>
      <c r="D322" s="327"/>
      <c r="E322" s="327"/>
      <c r="F322" s="327"/>
      <c r="G322" s="327"/>
      <c r="H322" s="226"/>
    </row>
    <row r="323" spans="1:8" ht="12.75">
      <c r="A323" s="329" t="s">
        <v>162</v>
      </c>
      <c r="B323" s="329"/>
      <c r="C323" s="329"/>
      <c r="D323" s="329"/>
      <c r="E323" s="329"/>
      <c r="F323" s="329"/>
      <c r="G323" s="329"/>
      <c r="H323" s="329"/>
    </row>
    <row r="324" spans="1:8" ht="12.75">
      <c r="A324" s="329"/>
      <c r="B324" s="329"/>
      <c r="C324" s="329"/>
      <c r="D324" s="329"/>
      <c r="E324" s="329"/>
      <c r="F324" s="329"/>
      <c r="G324" s="329"/>
      <c r="H324" s="329"/>
    </row>
    <row r="325" spans="1:8" ht="12.75">
      <c r="A325" s="329"/>
      <c r="B325" s="329"/>
      <c r="C325" s="329"/>
      <c r="D325" s="329"/>
      <c r="E325" s="329"/>
      <c r="F325" s="329"/>
      <c r="G325" s="329"/>
      <c r="H325" s="329"/>
    </row>
    <row r="327" spans="1:5" ht="12.75">
      <c r="A327" s="382" t="s">
        <v>477</v>
      </c>
      <c r="B327" s="382"/>
      <c r="C327" s="382" t="s">
        <v>1236</v>
      </c>
      <c r="D327" s="382"/>
      <c r="E327" s="382"/>
    </row>
    <row r="328" spans="1:5" ht="12.75">
      <c r="A328" s="55" t="s">
        <v>1327</v>
      </c>
      <c r="B328" s="55"/>
      <c r="C328" s="382" t="s">
        <v>1237</v>
      </c>
      <c r="D328" s="382"/>
      <c r="E328" s="382"/>
    </row>
    <row r="329" spans="1:5" ht="12.75">
      <c r="A329" s="382" t="s">
        <v>1328</v>
      </c>
      <c r="B329" s="382"/>
      <c r="C329" s="382" t="s">
        <v>332</v>
      </c>
      <c r="D329" s="382"/>
      <c r="E329" s="382"/>
    </row>
    <row r="330" spans="1:5" ht="12.75">
      <c r="A330" s="55" t="s">
        <v>1329</v>
      </c>
      <c r="B330" s="57" t="s">
        <v>1330</v>
      </c>
      <c r="C330" s="382" t="s">
        <v>1238</v>
      </c>
      <c r="D330" s="382"/>
      <c r="E330" s="382"/>
    </row>
    <row r="331" spans="1:8" ht="12.75">
      <c r="A331" s="383" t="s">
        <v>1331</v>
      </c>
      <c r="B331" s="383"/>
      <c r="C331" s="383"/>
      <c r="D331" s="368" t="s">
        <v>1296</v>
      </c>
      <c r="E331" s="368"/>
      <c r="F331" s="368"/>
      <c r="G331" s="368"/>
      <c r="H331" s="368"/>
    </row>
    <row r="332" spans="1:8" ht="12.75">
      <c r="A332" s="382" t="s">
        <v>1332</v>
      </c>
      <c r="B332" s="382"/>
      <c r="C332" s="382"/>
      <c r="D332" s="366">
        <v>490</v>
      </c>
      <c r="E332" s="369"/>
      <c r="F332" s="369"/>
      <c r="G332" s="369"/>
      <c r="H332" s="369"/>
    </row>
    <row r="333" spans="1:8" ht="12.75">
      <c r="A333" s="382" t="s">
        <v>1333</v>
      </c>
      <c r="B333" s="382"/>
      <c r="C333" s="382"/>
      <c r="D333" s="366">
        <v>510</v>
      </c>
      <c r="E333" s="369"/>
      <c r="F333" s="369"/>
      <c r="G333" s="369"/>
      <c r="H333" s="369"/>
    </row>
    <row r="334" spans="1:8" ht="12.75">
      <c r="A334" s="382" t="s">
        <v>465</v>
      </c>
      <c r="B334" s="382"/>
      <c r="C334" s="382"/>
      <c r="D334" s="367">
        <f>IF(D332=0,,D333/D332*100)</f>
        <v>104.08163265306123</v>
      </c>
      <c r="E334" s="371"/>
      <c r="F334" s="371"/>
      <c r="G334" s="371"/>
      <c r="H334" s="371"/>
    </row>
    <row r="335" spans="1:5" ht="12.75">
      <c r="A335" s="56"/>
      <c r="B335" s="56"/>
      <c r="C335" s="56"/>
      <c r="D335" s="56"/>
      <c r="E335" s="56"/>
    </row>
    <row r="337" spans="1:8" ht="12.75">
      <c r="A337" s="327" t="s">
        <v>463</v>
      </c>
      <c r="B337" s="327"/>
      <c r="C337" s="327"/>
      <c r="D337" s="327"/>
      <c r="E337" s="327"/>
      <c r="F337" s="327"/>
      <c r="G337" s="327"/>
      <c r="H337" s="226"/>
    </row>
    <row r="338" spans="1:8" ht="12.75">
      <c r="A338" s="329" t="s">
        <v>163</v>
      </c>
      <c r="B338" s="329"/>
      <c r="C338" s="329"/>
      <c r="D338" s="329"/>
      <c r="E338" s="329"/>
      <c r="F338" s="329"/>
      <c r="G338" s="329"/>
      <c r="H338" s="329"/>
    </row>
    <row r="339" spans="1:8" ht="12.75">
      <c r="A339" s="329"/>
      <c r="B339" s="329"/>
      <c r="C339" s="329"/>
      <c r="D339" s="329"/>
      <c r="E339" s="329"/>
      <c r="F339" s="329"/>
      <c r="G339" s="329"/>
      <c r="H339" s="329"/>
    </row>
    <row r="340" spans="1:8" ht="12.75">
      <c r="A340" s="329"/>
      <c r="B340" s="329"/>
      <c r="C340" s="329"/>
      <c r="D340" s="329"/>
      <c r="E340" s="329"/>
      <c r="F340" s="329"/>
      <c r="G340" s="329"/>
      <c r="H340" s="329"/>
    </row>
    <row r="342" spans="1:5" ht="12.75">
      <c r="A342" s="382" t="s">
        <v>477</v>
      </c>
      <c r="B342" s="382"/>
      <c r="C342" s="382" t="s">
        <v>1291</v>
      </c>
      <c r="D342" s="382"/>
      <c r="E342" s="382"/>
    </row>
    <row r="343" spans="1:5" ht="12.75">
      <c r="A343" s="55" t="s">
        <v>1327</v>
      </c>
      <c r="B343" s="55"/>
      <c r="C343" s="382" t="s">
        <v>68</v>
      </c>
      <c r="D343" s="382"/>
      <c r="E343" s="382"/>
    </row>
    <row r="344" spans="1:5" ht="12.75">
      <c r="A344" s="382" t="s">
        <v>1328</v>
      </c>
      <c r="B344" s="382"/>
      <c r="C344" s="382" t="s">
        <v>332</v>
      </c>
      <c r="D344" s="382"/>
      <c r="E344" s="382"/>
    </row>
    <row r="345" spans="1:5" ht="12.75">
      <c r="A345" s="55" t="s">
        <v>1329</v>
      </c>
      <c r="B345" s="57" t="s">
        <v>1330</v>
      </c>
      <c r="C345" s="382" t="s">
        <v>69</v>
      </c>
      <c r="D345" s="382"/>
      <c r="E345" s="382"/>
    </row>
    <row r="346" spans="1:8" ht="12.75">
      <c r="A346" s="383" t="s">
        <v>1331</v>
      </c>
      <c r="B346" s="383"/>
      <c r="C346" s="383"/>
      <c r="D346" s="368" t="s">
        <v>1296</v>
      </c>
      <c r="E346" s="368"/>
      <c r="F346" s="368"/>
      <c r="G346" s="368"/>
      <c r="H346" s="368"/>
    </row>
    <row r="347" spans="1:8" ht="12.75">
      <c r="A347" s="382" t="s">
        <v>1332</v>
      </c>
      <c r="B347" s="382"/>
      <c r="C347" s="382"/>
      <c r="D347" s="366">
        <v>35</v>
      </c>
      <c r="E347" s="369"/>
      <c r="F347" s="369"/>
      <c r="G347" s="369"/>
      <c r="H347" s="369"/>
    </row>
    <row r="348" spans="1:8" ht="12.75">
      <c r="A348" s="382" t="s">
        <v>1333</v>
      </c>
      <c r="B348" s="382"/>
      <c r="C348" s="382"/>
      <c r="D348" s="366">
        <v>26</v>
      </c>
      <c r="E348" s="369"/>
      <c r="F348" s="369"/>
      <c r="G348" s="369"/>
      <c r="H348" s="369"/>
    </row>
    <row r="349" spans="1:8" ht="12.75">
      <c r="A349" s="382" t="s">
        <v>465</v>
      </c>
      <c r="B349" s="382"/>
      <c r="C349" s="382"/>
      <c r="D349" s="367">
        <f>IF(D347=0,,D348/D347*100)</f>
        <v>74.28571428571429</v>
      </c>
      <c r="E349" s="371"/>
      <c r="F349" s="371"/>
      <c r="G349" s="371"/>
      <c r="H349" s="371"/>
    </row>
    <row r="350" spans="1:5" ht="12.75">
      <c r="A350" s="56"/>
      <c r="B350" s="56"/>
      <c r="C350" s="56"/>
      <c r="D350" s="56"/>
      <c r="E350" s="56"/>
    </row>
    <row r="351" spans="1:5" ht="12.75">
      <c r="A351" s="55" t="s">
        <v>1329</v>
      </c>
      <c r="B351" s="57" t="s">
        <v>1330</v>
      </c>
      <c r="C351" s="382" t="s">
        <v>1700</v>
      </c>
      <c r="D351" s="382"/>
      <c r="E351" s="382"/>
    </row>
    <row r="352" spans="1:8" ht="12.75">
      <c r="A352" s="382" t="s">
        <v>1337</v>
      </c>
      <c r="B352" s="382"/>
      <c r="C352" s="382"/>
      <c r="D352" s="366">
        <v>80</v>
      </c>
      <c r="E352" s="369"/>
      <c r="F352" s="369"/>
      <c r="G352" s="369"/>
      <c r="H352" s="369"/>
    </row>
    <row r="353" spans="1:8" ht="12.75">
      <c r="A353" s="382" t="s">
        <v>1333</v>
      </c>
      <c r="B353" s="382"/>
      <c r="C353" s="382"/>
      <c r="D353" s="366">
        <v>40</v>
      </c>
      <c r="E353" s="369"/>
      <c r="F353" s="369"/>
      <c r="G353" s="369"/>
      <c r="H353" s="369"/>
    </row>
    <row r="354" spans="1:8" ht="12.75">
      <c r="A354" s="382" t="s">
        <v>465</v>
      </c>
      <c r="B354" s="382"/>
      <c r="C354" s="382"/>
      <c r="D354" s="367">
        <f>IF(D352=0,,D353/D352*100)</f>
        <v>50</v>
      </c>
      <c r="E354" s="371"/>
      <c r="F354" s="371"/>
      <c r="G354" s="371"/>
      <c r="H354" s="371"/>
    </row>
    <row r="355" spans="1:8" ht="12.75">
      <c r="A355" s="382"/>
      <c r="B355" s="382"/>
      <c r="C355" s="382"/>
      <c r="D355" s="366"/>
      <c r="E355" s="369"/>
      <c r="F355" s="369"/>
      <c r="G355" s="369"/>
      <c r="H355" s="369"/>
    </row>
    <row r="356" spans="1:5" ht="12.75">
      <c r="A356" s="55" t="s">
        <v>1329</v>
      </c>
      <c r="B356" s="57" t="s">
        <v>1330</v>
      </c>
      <c r="C356" s="382" t="s">
        <v>1701</v>
      </c>
      <c r="D356" s="382"/>
      <c r="E356" s="382"/>
    </row>
    <row r="357" spans="1:8" ht="12.75">
      <c r="A357" s="382" t="s">
        <v>1337</v>
      </c>
      <c r="B357" s="382"/>
      <c r="C357" s="382"/>
      <c r="D357" s="366">
        <v>21</v>
      </c>
      <c r="E357" s="369"/>
      <c r="F357" s="369"/>
      <c r="G357" s="369"/>
      <c r="H357" s="369"/>
    </row>
    <row r="358" spans="1:8" ht="12.75">
      <c r="A358" s="382" t="s">
        <v>1333</v>
      </c>
      <c r="B358" s="382"/>
      <c r="C358" s="382"/>
      <c r="D358" s="366">
        <v>29</v>
      </c>
      <c r="E358" s="369"/>
      <c r="F358" s="369"/>
      <c r="G358" s="369"/>
      <c r="H358" s="369"/>
    </row>
    <row r="359" spans="1:8" ht="12.75">
      <c r="A359" s="382" t="s">
        <v>465</v>
      </c>
      <c r="B359" s="382"/>
      <c r="C359" s="382"/>
      <c r="D359" s="367">
        <f>IF(D357=0,,D358/D357*100)</f>
        <v>138.0952380952381</v>
      </c>
      <c r="E359" s="371"/>
      <c r="F359" s="371"/>
      <c r="G359" s="371"/>
      <c r="H359" s="371"/>
    </row>
    <row r="361" spans="1:8" ht="12.75">
      <c r="A361" s="327" t="s">
        <v>463</v>
      </c>
      <c r="B361" s="327"/>
      <c r="C361" s="327"/>
      <c r="D361" s="327"/>
      <c r="E361" s="327"/>
      <c r="F361" s="327"/>
      <c r="G361" s="327"/>
      <c r="H361" s="226"/>
    </row>
    <row r="362" spans="1:8" ht="12.75">
      <c r="A362" s="329" t="s">
        <v>164</v>
      </c>
      <c r="B362" s="330"/>
      <c r="C362" s="330"/>
      <c r="D362" s="330"/>
      <c r="E362" s="330"/>
      <c r="F362" s="330"/>
      <c r="G362" s="330"/>
      <c r="H362" s="372"/>
    </row>
    <row r="363" spans="1:8" ht="12.75">
      <c r="A363" s="330"/>
      <c r="B363" s="330"/>
      <c r="C363" s="330"/>
      <c r="D363" s="330"/>
      <c r="E363" s="330"/>
      <c r="F363" s="330"/>
      <c r="G363" s="330"/>
      <c r="H363" s="372"/>
    </row>
    <row r="364" spans="1:8" ht="12.75">
      <c r="A364" s="330"/>
      <c r="B364" s="330"/>
      <c r="C364" s="330"/>
      <c r="D364" s="330"/>
      <c r="E364" s="330"/>
      <c r="F364" s="330"/>
      <c r="G364" s="330"/>
      <c r="H364" s="372"/>
    </row>
    <row r="366" spans="1:5" ht="12.75">
      <c r="A366" s="382" t="s">
        <v>477</v>
      </c>
      <c r="B366" s="382"/>
      <c r="C366" s="382" t="s">
        <v>607</v>
      </c>
      <c r="D366" s="382"/>
      <c r="E366" s="382"/>
    </row>
    <row r="367" spans="1:5" ht="12.75">
      <c r="A367" s="55" t="s">
        <v>1327</v>
      </c>
      <c r="B367" s="55"/>
      <c r="C367" s="382" t="s">
        <v>70</v>
      </c>
      <c r="D367" s="382"/>
      <c r="E367" s="382"/>
    </row>
    <row r="368" spans="1:5" ht="12.75">
      <c r="A368" s="382" t="s">
        <v>1328</v>
      </c>
      <c r="B368" s="382"/>
      <c r="C368" s="382" t="s">
        <v>332</v>
      </c>
      <c r="D368" s="382"/>
      <c r="E368" s="382"/>
    </row>
    <row r="369" spans="1:5" ht="12.75">
      <c r="A369" s="55" t="s">
        <v>1329</v>
      </c>
      <c r="B369" s="57" t="s">
        <v>1330</v>
      </c>
      <c r="C369" s="382" t="s">
        <v>1202</v>
      </c>
      <c r="D369" s="382"/>
      <c r="E369" s="382"/>
    </row>
    <row r="370" spans="1:8" ht="12.75">
      <c r="A370" s="383" t="s">
        <v>1331</v>
      </c>
      <c r="B370" s="383"/>
      <c r="C370" s="383"/>
      <c r="D370" s="368" t="s">
        <v>1296</v>
      </c>
      <c r="E370" s="368"/>
      <c r="F370" s="368"/>
      <c r="G370" s="368"/>
      <c r="H370" s="368"/>
    </row>
    <row r="371" spans="1:8" ht="12.75">
      <c r="A371" s="382" t="s">
        <v>1332</v>
      </c>
      <c r="B371" s="382"/>
      <c r="C371" s="382"/>
      <c r="D371" s="366">
        <v>0</v>
      </c>
      <c r="E371" s="369"/>
      <c r="F371" s="369"/>
      <c r="G371" s="369"/>
      <c r="H371" s="369"/>
    </row>
    <row r="372" spans="1:8" ht="12.75">
      <c r="A372" s="382" t="s">
        <v>1333</v>
      </c>
      <c r="B372" s="382"/>
      <c r="C372" s="382"/>
      <c r="D372" s="366">
        <v>0</v>
      </c>
      <c r="E372" s="369"/>
      <c r="F372" s="369"/>
      <c r="G372" s="369"/>
      <c r="H372" s="369"/>
    </row>
    <row r="373" spans="1:8" ht="12.75">
      <c r="A373" s="382" t="s">
        <v>465</v>
      </c>
      <c r="B373" s="382"/>
      <c r="C373" s="382"/>
      <c r="D373" s="367">
        <f>IF(D371=0,,D372/D371*100)</f>
        <v>0</v>
      </c>
      <c r="E373" s="371"/>
      <c r="F373" s="371"/>
      <c r="G373" s="371"/>
      <c r="H373" s="371"/>
    </row>
    <row r="374" spans="1:5" ht="12.75">
      <c r="A374" s="56"/>
      <c r="B374" s="56"/>
      <c r="C374" s="56"/>
      <c r="D374" s="56"/>
      <c r="E374" s="56"/>
    </row>
    <row r="376" spans="1:8" ht="12.75">
      <c r="A376" s="327" t="s">
        <v>463</v>
      </c>
      <c r="B376" s="327"/>
      <c r="C376" s="327"/>
      <c r="D376" s="327"/>
      <c r="E376" s="327"/>
      <c r="F376" s="327"/>
      <c r="G376" s="327"/>
      <c r="H376" s="226"/>
    </row>
    <row r="377" spans="1:8" ht="12.75">
      <c r="A377" s="329" t="s">
        <v>1288</v>
      </c>
      <c r="B377" s="330"/>
      <c r="C377" s="330"/>
      <c r="D377" s="330"/>
      <c r="E377" s="330"/>
      <c r="F377" s="330"/>
      <c r="G377" s="330"/>
      <c r="H377" s="372"/>
    </row>
    <row r="378" spans="1:8" ht="12.75">
      <c r="A378" s="330"/>
      <c r="B378" s="330"/>
      <c r="C378" s="330"/>
      <c r="D378" s="330"/>
      <c r="E378" s="330"/>
      <c r="F378" s="330"/>
      <c r="G378" s="330"/>
      <c r="H378" s="372"/>
    </row>
    <row r="379" spans="1:8" ht="12.75">
      <c r="A379" s="330"/>
      <c r="B379" s="330"/>
      <c r="C379" s="330"/>
      <c r="D379" s="330"/>
      <c r="E379" s="330"/>
      <c r="F379" s="330"/>
      <c r="G379" s="330"/>
      <c r="H379" s="372"/>
    </row>
    <row r="381" spans="1:5" ht="12.75">
      <c r="A381" s="382" t="s">
        <v>477</v>
      </c>
      <c r="B381" s="382"/>
      <c r="C381" s="382" t="s">
        <v>606</v>
      </c>
      <c r="D381" s="382"/>
      <c r="E381" s="382"/>
    </row>
    <row r="382" spans="1:5" ht="12.75">
      <c r="A382" s="55" t="s">
        <v>1327</v>
      </c>
      <c r="B382" s="55"/>
      <c r="C382" s="382" t="s">
        <v>71</v>
      </c>
      <c r="D382" s="382"/>
      <c r="E382" s="382"/>
    </row>
    <row r="383" spans="1:5" ht="12.75">
      <c r="A383" s="382" t="s">
        <v>1328</v>
      </c>
      <c r="B383" s="382"/>
      <c r="C383" s="382" t="s">
        <v>332</v>
      </c>
      <c r="D383" s="382"/>
      <c r="E383" s="382"/>
    </row>
    <row r="384" spans="1:5" ht="12.75">
      <c r="A384" s="55" t="s">
        <v>1329</v>
      </c>
      <c r="B384" s="57" t="s">
        <v>1330</v>
      </c>
      <c r="C384" s="382" t="s">
        <v>72</v>
      </c>
      <c r="D384" s="382"/>
      <c r="E384" s="382"/>
    </row>
    <row r="385" spans="1:8" ht="12.75">
      <c r="A385" s="383" t="s">
        <v>1331</v>
      </c>
      <c r="B385" s="383"/>
      <c r="C385" s="383"/>
      <c r="D385" s="368" t="s">
        <v>1296</v>
      </c>
      <c r="E385" s="368"/>
      <c r="F385" s="368"/>
      <c r="G385" s="368"/>
      <c r="H385" s="368"/>
    </row>
    <row r="386" spans="1:8" ht="12.75">
      <c r="A386" s="382" t="s">
        <v>1332</v>
      </c>
      <c r="B386" s="382"/>
      <c r="C386" s="382"/>
      <c r="D386" s="366">
        <v>0</v>
      </c>
      <c r="E386" s="369"/>
      <c r="F386" s="369"/>
      <c r="G386" s="369"/>
      <c r="H386" s="369"/>
    </row>
    <row r="387" spans="1:8" ht="12.75">
      <c r="A387" s="382" t="s">
        <v>1333</v>
      </c>
      <c r="B387" s="382"/>
      <c r="C387" s="382"/>
      <c r="D387" s="366">
        <v>0</v>
      </c>
      <c r="E387" s="369"/>
      <c r="F387" s="369"/>
      <c r="G387" s="369"/>
      <c r="H387" s="369"/>
    </row>
    <row r="388" spans="1:8" ht="12.75">
      <c r="A388" s="382" t="s">
        <v>465</v>
      </c>
      <c r="B388" s="382"/>
      <c r="C388" s="382"/>
      <c r="D388" s="367">
        <f>IF(D386=0,,D387/D386*100)</f>
        <v>0</v>
      </c>
      <c r="E388" s="371"/>
      <c r="F388" s="371"/>
      <c r="G388" s="371"/>
      <c r="H388" s="371"/>
    </row>
    <row r="389" spans="1:5" ht="12.75">
      <c r="A389" s="56"/>
      <c r="B389" s="56"/>
      <c r="C389" s="56"/>
      <c r="D389" s="56"/>
      <c r="E389" s="56"/>
    </row>
    <row r="391" spans="1:8" ht="12.75">
      <c r="A391" s="327" t="s">
        <v>463</v>
      </c>
      <c r="B391" s="327"/>
      <c r="C391" s="327"/>
      <c r="D391" s="327"/>
      <c r="E391" s="327"/>
      <c r="F391" s="327"/>
      <c r="G391" s="327"/>
      <c r="H391" s="226"/>
    </row>
    <row r="392" spans="1:8" ht="12.75">
      <c r="A392" s="329" t="s">
        <v>1288</v>
      </c>
      <c r="B392" s="330"/>
      <c r="C392" s="330"/>
      <c r="D392" s="330"/>
      <c r="E392" s="330"/>
      <c r="F392" s="330"/>
      <c r="G392" s="330"/>
      <c r="H392" s="372"/>
    </row>
    <row r="393" spans="1:8" ht="12.75">
      <c r="A393" s="330"/>
      <c r="B393" s="330"/>
      <c r="C393" s="330"/>
      <c r="D393" s="330"/>
      <c r="E393" s="330"/>
      <c r="F393" s="330"/>
      <c r="G393" s="330"/>
      <c r="H393" s="372"/>
    </row>
    <row r="394" spans="1:8" ht="12.75">
      <c r="A394" s="330"/>
      <c r="B394" s="330"/>
      <c r="C394" s="330"/>
      <c r="D394" s="330"/>
      <c r="E394" s="330"/>
      <c r="F394" s="330"/>
      <c r="G394" s="330"/>
      <c r="H394" s="372"/>
    </row>
  </sheetData>
  <mergeCells count="232">
    <mergeCell ref="A391:G391"/>
    <mergeCell ref="A392:H394"/>
    <mergeCell ref="A387:C387"/>
    <mergeCell ref="D387:H387"/>
    <mergeCell ref="A388:C388"/>
    <mergeCell ref="D388:H388"/>
    <mergeCell ref="A385:C385"/>
    <mergeCell ref="D385:H385"/>
    <mergeCell ref="A386:C386"/>
    <mergeCell ref="D386:H386"/>
    <mergeCell ref="A376:G376"/>
    <mergeCell ref="A377:H379"/>
    <mergeCell ref="A381:B381"/>
    <mergeCell ref="C381:E381"/>
    <mergeCell ref="C382:E382"/>
    <mergeCell ref="A383:B383"/>
    <mergeCell ref="C383:E383"/>
    <mergeCell ref="C384:E384"/>
    <mergeCell ref="A372:C372"/>
    <mergeCell ref="D372:H372"/>
    <mergeCell ref="A373:C373"/>
    <mergeCell ref="D373:H373"/>
    <mergeCell ref="C369:E369"/>
    <mergeCell ref="A370:C370"/>
    <mergeCell ref="D370:H370"/>
    <mergeCell ref="A371:C371"/>
    <mergeCell ref="D371:H371"/>
    <mergeCell ref="A366:B366"/>
    <mergeCell ref="C366:E366"/>
    <mergeCell ref="C367:E367"/>
    <mergeCell ref="A368:B368"/>
    <mergeCell ref="C368:E368"/>
    <mergeCell ref="A361:G361"/>
    <mergeCell ref="A362:H364"/>
    <mergeCell ref="C356:E356"/>
    <mergeCell ref="A357:C357"/>
    <mergeCell ref="D357:H357"/>
    <mergeCell ref="A358:C358"/>
    <mergeCell ref="D358:H358"/>
    <mergeCell ref="A359:C359"/>
    <mergeCell ref="D359:H359"/>
    <mergeCell ref="A354:C354"/>
    <mergeCell ref="D354:H354"/>
    <mergeCell ref="A355:C355"/>
    <mergeCell ref="D355:H355"/>
    <mergeCell ref="C351:E351"/>
    <mergeCell ref="A352:C352"/>
    <mergeCell ref="D352:H352"/>
    <mergeCell ref="A353:C353"/>
    <mergeCell ref="D353:H353"/>
    <mergeCell ref="A348:C348"/>
    <mergeCell ref="D348:H348"/>
    <mergeCell ref="A349:C349"/>
    <mergeCell ref="D349:H349"/>
    <mergeCell ref="A346:C346"/>
    <mergeCell ref="D346:H346"/>
    <mergeCell ref="A347:C347"/>
    <mergeCell ref="D347:H347"/>
    <mergeCell ref="C343:E343"/>
    <mergeCell ref="A344:B344"/>
    <mergeCell ref="C344:E344"/>
    <mergeCell ref="C345:E345"/>
    <mergeCell ref="A302:G302"/>
    <mergeCell ref="A303:H305"/>
    <mergeCell ref="A342:B342"/>
    <mergeCell ref="C342:E342"/>
    <mergeCell ref="A307:B307"/>
    <mergeCell ref="C307:E307"/>
    <mergeCell ref="A314:C314"/>
    <mergeCell ref="C308:E308"/>
    <mergeCell ref="A309:B309"/>
    <mergeCell ref="C309:E309"/>
    <mergeCell ref="A299:C299"/>
    <mergeCell ref="D299:H299"/>
    <mergeCell ref="A300:C300"/>
    <mergeCell ref="D300:H300"/>
    <mergeCell ref="C296:E296"/>
    <mergeCell ref="A297:C297"/>
    <mergeCell ref="D297:H297"/>
    <mergeCell ref="A298:C298"/>
    <mergeCell ref="D298:H298"/>
    <mergeCell ref="A293:C293"/>
    <mergeCell ref="D293:H293"/>
    <mergeCell ref="A294:C294"/>
    <mergeCell ref="D294:H294"/>
    <mergeCell ref="A291:C291"/>
    <mergeCell ref="D291:H291"/>
    <mergeCell ref="A292:C292"/>
    <mergeCell ref="D292:H292"/>
    <mergeCell ref="B210:B212"/>
    <mergeCell ref="C210:C212"/>
    <mergeCell ref="D210:D212"/>
    <mergeCell ref="B225:B227"/>
    <mergeCell ref="C225:C227"/>
    <mergeCell ref="D225:D227"/>
    <mergeCell ref="B219:B221"/>
    <mergeCell ref="C219:C221"/>
    <mergeCell ref="D219:D221"/>
    <mergeCell ref="B213:B215"/>
    <mergeCell ref="A5:C8"/>
    <mergeCell ref="A32:H32"/>
    <mergeCell ref="A33:H34"/>
    <mergeCell ref="A59:H59"/>
    <mergeCell ref="A60:H61"/>
    <mergeCell ref="A109:H109"/>
    <mergeCell ref="A110:H111"/>
    <mergeCell ref="A137:H137"/>
    <mergeCell ref="A89:H89"/>
    <mergeCell ref="A90:H91"/>
    <mergeCell ref="A138:H139"/>
    <mergeCell ref="A179:H179"/>
    <mergeCell ref="A180:H181"/>
    <mergeCell ref="A202:D202"/>
    <mergeCell ref="E202:H202"/>
    <mergeCell ref="A161:H161"/>
    <mergeCell ref="A162:H163"/>
    <mergeCell ref="A197:H197"/>
    <mergeCell ref="A198:H199"/>
    <mergeCell ref="B204:B206"/>
    <mergeCell ref="C204:C206"/>
    <mergeCell ref="D204:D206"/>
    <mergeCell ref="B207:B209"/>
    <mergeCell ref="C207:C209"/>
    <mergeCell ref="D207:D209"/>
    <mergeCell ref="C213:C215"/>
    <mergeCell ref="D213:D215"/>
    <mergeCell ref="B216:B218"/>
    <mergeCell ref="C216:C218"/>
    <mergeCell ref="D216:D218"/>
    <mergeCell ref="B222:B224"/>
    <mergeCell ref="C222:C224"/>
    <mergeCell ref="D222:D224"/>
    <mergeCell ref="C243:E243"/>
    <mergeCell ref="A236:G236"/>
    <mergeCell ref="A237:H239"/>
    <mergeCell ref="A242:B242"/>
    <mergeCell ref="C242:E242"/>
    <mergeCell ref="A244:B244"/>
    <mergeCell ref="C244:E244"/>
    <mergeCell ref="C245:E245"/>
    <mergeCell ref="A246:C246"/>
    <mergeCell ref="D246:H246"/>
    <mergeCell ref="A247:C247"/>
    <mergeCell ref="A248:C248"/>
    <mergeCell ref="A249:C249"/>
    <mergeCell ref="C256:E256"/>
    <mergeCell ref="D254:H254"/>
    <mergeCell ref="D255:H255"/>
    <mergeCell ref="A252:C252"/>
    <mergeCell ref="A253:C253"/>
    <mergeCell ref="D247:H247"/>
    <mergeCell ref="D248:H248"/>
    <mergeCell ref="D249:H249"/>
    <mergeCell ref="D257:H257"/>
    <mergeCell ref="D252:H252"/>
    <mergeCell ref="D253:H253"/>
    <mergeCell ref="C251:E251"/>
    <mergeCell ref="A257:C257"/>
    <mergeCell ref="A254:C254"/>
    <mergeCell ref="A255:C255"/>
    <mergeCell ref="D258:H258"/>
    <mergeCell ref="D259:H259"/>
    <mergeCell ref="A262:G262"/>
    <mergeCell ref="A263:H265"/>
    <mergeCell ref="A258:C258"/>
    <mergeCell ref="A259:C259"/>
    <mergeCell ref="A267:B267"/>
    <mergeCell ref="C267:E267"/>
    <mergeCell ref="C268:E268"/>
    <mergeCell ref="A269:B269"/>
    <mergeCell ref="C269:E269"/>
    <mergeCell ref="C270:E270"/>
    <mergeCell ref="A271:C271"/>
    <mergeCell ref="A272:C272"/>
    <mergeCell ref="A273:C273"/>
    <mergeCell ref="D271:H271"/>
    <mergeCell ref="D272:H272"/>
    <mergeCell ref="D273:H273"/>
    <mergeCell ref="A274:C274"/>
    <mergeCell ref="C276:E276"/>
    <mergeCell ref="A277:C277"/>
    <mergeCell ref="A278:C278"/>
    <mergeCell ref="D274:H274"/>
    <mergeCell ref="A279:C279"/>
    <mergeCell ref="A280:C280"/>
    <mergeCell ref="D277:H277"/>
    <mergeCell ref="D278:H278"/>
    <mergeCell ref="D279:H279"/>
    <mergeCell ref="D280:H280"/>
    <mergeCell ref="A282:G282"/>
    <mergeCell ref="A283:H285"/>
    <mergeCell ref="A287:B287"/>
    <mergeCell ref="C287:E287"/>
    <mergeCell ref="C288:E288"/>
    <mergeCell ref="A289:B289"/>
    <mergeCell ref="C289:E289"/>
    <mergeCell ref="C290:E290"/>
    <mergeCell ref="C310:E310"/>
    <mergeCell ref="D317:H317"/>
    <mergeCell ref="C316:E316"/>
    <mergeCell ref="A317:C317"/>
    <mergeCell ref="D311:H311"/>
    <mergeCell ref="D312:H312"/>
    <mergeCell ref="D313:H313"/>
    <mergeCell ref="D314:H314"/>
    <mergeCell ref="A311:C311"/>
    <mergeCell ref="A312:C312"/>
    <mergeCell ref="A313:C313"/>
    <mergeCell ref="D318:H318"/>
    <mergeCell ref="D319:H319"/>
    <mergeCell ref="D320:H320"/>
    <mergeCell ref="A322:G322"/>
    <mergeCell ref="A318:C318"/>
    <mergeCell ref="A319:C319"/>
    <mergeCell ref="A320:C320"/>
    <mergeCell ref="A323:H325"/>
    <mergeCell ref="A327:B327"/>
    <mergeCell ref="C327:E327"/>
    <mergeCell ref="C328:E328"/>
    <mergeCell ref="A329:B329"/>
    <mergeCell ref="C329:E329"/>
    <mergeCell ref="C330:E330"/>
    <mergeCell ref="A331:C331"/>
    <mergeCell ref="D331:H331"/>
    <mergeCell ref="A338:H340"/>
    <mergeCell ref="D332:H332"/>
    <mergeCell ref="D333:H333"/>
    <mergeCell ref="D334:H334"/>
    <mergeCell ref="A332:C332"/>
    <mergeCell ref="A333:C333"/>
    <mergeCell ref="A334:C334"/>
    <mergeCell ref="A337:G337"/>
  </mergeCells>
  <printOptions/>
  <pageMargins left="0.75" right="0.75" top="1" bottom="1" header="0.4921259845" footer="0.4921259845"/>
  <pageSetup horizontalDpi="600" verticalDpi="600" orientation="portrait" r:id="rId1"/>
  <headerFooter alignWithMargins="0">
    <oddHeader>&amp;C&amp;F</oddHeader>
    <oddFooter>&amp;CStránka &amp;P z &amp;N</oddFooter>
  </headerFooter>
</worksheet>
</file>

<file path=xl/worksheets/sheet17.xml><?xml version="1.0" encoding="utf-8"?>
<worksheet xmlns="http://schemas.openxmlformats.org/spreadsheetml/2006/main" xmlns:r="http://schemas.openxmlformats.org/officeDocument/2006/relationships">
  <dimension ref="A2:J122"/>
  <sheetViews>
    <sheetView workbookViewId="0" topLeftCell="A1">
      <selection activeCell="J13" sqref="J13"/>
    </sheetView>
  </sheetViews>
  <sheetFormatPr defaultColWidth="9.140625" defaultRowHeight="12.75"/>
  <cols>
    <col min="1" max="2" width="7.140625" style="0" customWidth="1"/>
    <col min="4" max="4" width="22.8515625" style="0" customWidth="1"/>
    <col min="5" max="7" width="10.140625" style="0" customWidth="1"/>
  </cols>
  <sheetData>
    <row r="2" ht="12.75">
      <c r="A2" s="131" t="s">
        <v>1240</v>
      </c>
    </row>
    <row r="4" spans="1:7" ht="23.25" customHeight="1">
      <c r="A4" s="82"/>
      <c r="B4" s="83"/>
      <c r="C4" s="84"/>
      <c r="D4" s="85"/>
      <c r="E4" s="86" t="s">
        <v>464</v>
      </c>
      <c r="F4" s="86" t="s">
        <v>1295</v>
      </c>
      <c r="G4" s="86" t="s">
        <v>1320</v>
      </c>
    </row>
    <row r="5" spans="1:7" ht="23.25" customHeight="1">
      <c r="A5" s="340" t="s">
        <v>1239</v>
      </c>
      <c r="B5" s="341"/>
      <c r="C5" s="342"/>
      <c r="D5" s="48" t="s">
        <v>466</v>
      </c>
      <c r="E5" s="217">
        <f>SUM(E6:E8)</f>
        <v>527275</v>
      </c>
      <c r="F5" s="217">
        <f>SUM(F6:F8)</f>
        <v>193038.24000000002</v>
      </c>
      <c r="G5" s="158">
        <f>SUM(H63)</f>
        <v>36.610542885591016</v>
      </c>
    </row>
    <row r="6" spans="1:7" ht="23.25" customHeight="1">
      <c r="A6" s="343"/>
      <c r="B6" s="344"/>
      <c r="C6" s="345"/>
      <c r="D6" s="69" t="s">
        <v>1318</v>
      </c>
      <c r="E6" s="87">
        <f>SUM(E61)</f>
        <v>523275</v>
      </c>
      <c r="F6" s="87">
        <f>SUM(E62)</f>
        <v>193038.24000000002</v>
      </c>
      <c r="G6" s="88">
        <f>SUM(E63)</f>
        <v>36.890399885337544</v>
      </c>
    </row>
    <row r="7" spans="1:7" ht="23.25" customHeight="1">
      <c r="A7" s="343"/>
      <c r="B7" s="344"/>
      <c r="C7" s="345"/>
      <c r="D7" s="69" t="s">
        <v>1319</v>
      </c>
      <c r="E7" s="87">
        <f>SUM(F61)</f>
        <v>0</v>
      </c>
      <c r="F7" s="87">
        <f>SUM(F62)</f>
        <v>0</v>
      </c>
      <c r="G7" s="88">
        <f>SUM(F63)</f>
        <v>0</v>
      </c>
    </row>
    <row r="8" spans="1:7" ht="23.25" customHeight="1">
      <c r="A8" s="346"/>
      <c r="B8" s="347"/>
      <c r="C8" s="348"/>
      <c r="D8" s="69" t="s">
        <v>469</v>
      </c>
      <c r="E8" s="87">
        <f>SUM(G61)</f>
        <v>4000</v>
      </c>
      <c r="F8" s="87">
        <f>SUM(G62)</f>
        <v>0</v>
      </c>
      <c r="G8" s="88">
        <f>SUM(G63)</f>
        <v>0</v>
      </c>
    </row>
    <row r="11" spans="1:8" s="145" customFormat="1" ht="19.5" customHeight="1">
      <c r="A11" s="136" t="s">
        <v>1240</v>
      </c>
      <c r="B11" s="137"/>
      <c r="C11" s="138"/>
      <c r="D11" s="139"/>
      <c r="E11" s="140">
        <f>SUM(E30,E46)</f>
        <v>527275</v>
      </c>
      <c r="F11" s="140">
        <f>SUM(F30,F46)</f>
        <v>193038.24000000002</v>
      </c>
      <c r="G11" s="140">
        <f>SUM(G30,G46)</f>
        <v>527275</v>
      </c>
      <c r="H11" s="140">
        <f>IF(E11=0,,F11/E11*100)</f>
        <v>36.610542885591016</v>
      </c>
    </row>
    <row r="12" spans="1:8" s="145" customFormat="1" ht="19.5" customHeight="1">
      <c r="A12" s="18"/>
      <c r="B12" s="62" t="s">
        <v>1241</v>
      </c>
      <c r="C12" s="27" t="s">
        <v>477</v>
      </c>
      <c r="D12" s="19" t="s">
        <v>1242</v>
      </c>
      <c r="E12" s="40" t="s">
        <v>464</v>
      </c>
      <c r="F12" s="40" t="s">
        <v>1295</v>
      </c>
      <c r="G12" s="40" t="s">
        <v>1299</v>
      </c>
      <c r="H12" s="18" t="s">
        <v>465</v>
      </c>
    </row>
    <row r="13" spans="1:8" s="145" customFormat="1" ht="19.5" customHeight="1">
      <c r="A13" s="76" t="s">
        <v>470</v>
      </c>
      <c r="B13" s="77" t="s">
        <v>471</v>
      </c>
      <c r="C13" s="78" t="s">
        <v>472</v>
      </c>
      <c r="D13" s="79" t="s">
        <v>462</v>
      </c>
      <c r="E13" s="80"/>
      <c r="F13" s="80"/>
      <c r="G13" s="80"/>
      <c r="H13" s="80"/>
    </row>
    <row r="14" spans="1:8" s="145" customFormat="1" ht="19.5" customHeight="1">
      <c r="A14" s="47" t="s">
        <v>473</v>
      </c>
      <c r="B14" s="47" t="s">
        <v>474</v>
      </c>
      <c r="C14" s="25" t="s">
        <v>475</v>
      </c>
      <c r="D14" s="146" t="s">
        <v>476</v>
      </c>
      <c r="E14" s="63">
        <f>SUM(E15:E21)</f>
        <v>520275</v>
      </c>
      <c r="F14" s="63">
        <f>SUM(F15:F21)</f>
        <v>191990.08000000002</v>
      </c>
      <c r="G14" s="63">
        <f>SUM(G15:G21)</f>
        <v>520275</v>
      </c>
      <c r="H14" s="63">
        <f>SUM(H15:H21)</f>
        <v>216.3089664924003</v>
      </c>
    </row>
    <row r="15" spans="1:8" s="145" customFormat="1" ht="19.5" customHeight="1">
      <c r="A15" s="32">
        <v>61</v>
      </c>
      <c r="B15" s="73" t="s">
        <v>1243</v>
      </c>
      <c r="C15" s="32" t="s">
        <v>1540</v>
      </c>
      <c r="D15" s="156" t="s">
        <v>742</v>
      </c>
      <c r="E15" s="66">
        <v>267000</v>
      </c>
      <c r="F15" s="66">
        <v>97070.56</v>
      </c>
      <c r="G15" s="66">
        <v>267000</v>
      </c>
      <c r="H15" s="34">
        <f aca="true" t="shared" si="0" ref="H15:H30">IF(E15=0,,F15/E15*100)</f>
        <v>36.35601498127341</v>
      </c>
    </row>
    <row r="16" spans="1:8" s="145" customFormat="1" ht="19.5" customHeight="1">
      <c r="A16" s="32">
        <v>62</v>
      </c>
      <c r="B16" s="73" t="s">
        <v>1244</v>
      </c>
      <c r="C16" s="32" t="s">
        <v>1540</v>
      </c>
      <c r="D16" s="156" t="s">
        <v>1310</v>
      </c>
      <c r="E16" s="66">
        <v>93450</v>
      </c>
      <c r="F16" s="66">
        <v>34846.33</v>
      </c>
      <c r="G16" s="66">
        <v>93450</v>
      </c>
      <c r="H16" s="34">
        <f t="shared" si="0"/>
        <v>37.288742643124664</v>
      </c>
    </row>
    <row r="17" spans="1:8" s="145" customFormat="1" ht="19.5" customHeight="1">
      <c r="A17" s="32">
        <v>631</v>
      </c>
      <c r="B17" s="73" t="s">
        <v>1245</v>
      </c>
      <c r="C17" s="32" t="s">
        <v>1540</v>
      </c>
      <c r="D17" s="156" t="s">
        <v>716</v>
      </c>
      <c r="E17" s="66">
        <v>1400</v>
      </c>
      <c r="F17" s="66">
        <v>86.3</v>
      </c>
      <c r="G17" s="66">
        <v>1400</v>
      </c>
      <c r="H17" s="34">
        <f t="shared" si="0"/>
        <v>6.164285714285714</v>
      </c>
    </row>
    <row r="18" spans="1:8" s="145" customFormat="1" ht="19.5" customHeight="1">
      <c r="A18" s="32">
        <v>632</v>
      </c>
      <c r="B18" s="73" t="s">
        <v>1246</v>
      </c>
      <c r="C18" s="32" t="s">
        <v>1540</v>
      </c>
      <c r="D18" s="156" t="s">
        <v>1553</v>
      </c>
      <c r="E18" s="66">
        <v>58400</v>
      </c>
      <c r="F18" s="66">
        <v>31147.51</v>
      </c>
      <c r="G18" s="66">
        <v>58400</v>
      </c>
      <c r="H18" s="34">
        <f t="shared" si="0"/>
        <v>53.33477739726027</v>
      </c>
    </row>
    <row r="19" spans="1:10" s="145" customFormat="1" ht="19.5" customHeight="1">
      <c r="A19" s="32">
        <v>633</v>
      </c>
      <c r="B19" s="73" t="s">
        <v>1247</v>
      </c>
      <c r="C19" s="32" t="s">
        <v>1540</v>
      </c>
      <c r="D19" s="156" t="s">
        <v>1349</v>
      </c>
      <c r="E19" s="66">
        <v>28400</v>
      </c>
      <c r="F19" s="66">
        <v>6889.44</v>
      </c>
      <c r="G19" s="66">
        <v>28400</v>
      </c>
      <c r="H19" s="34">
        <f t="shared" si="0"/>
        <v>24.258591549295776</v>
      </c>
      <c r="J19" s="264"/>
    </row>
    <row r="20" spans="1:8" s="145" customFormat="1" ht="19.5" customHeight="1">
      <c r="A20" s="32">
        <v>637</v>
      </c>
      <c r="B20" s="73" t="s">
        <v>1248</v>
      </c>
      <c r="C20" s="32" t="s">
        <v>1540</v>
      </c>
      <c r="D20" s="156" t="s">
        <v>1301</v>
      </c>
      <c r="E20" s="66">
        <v>70925</v>
      </c>
      <c r="F20" s="66">
        <v>21752.28</v>
      </c>
      <c r="G20" s="66">
        <v>70925</v>
      </c>
      <c r="H20" s="34">
        <f t="shared" si="0"/>
        <v>30.669411350017622</v>
      </c>
    </row>
    <row r="21" spans="1:8" s="145" customFormat="1" ht="19.5" customHeight="1">
      <c r="A21" s="65">
        <v>641</v>
      </c>
      <c r="B21" s="73" t="s">
        <v>1249</v>
      </c>
      <c r="C21" s="32" t="s">
        <v>1540</v>
      </c>
      <c r="D21" s="154" t="s">
        <v>711</v>
      </c>
      <c r="E21" s="66">
        <v>700</v>
      </c>
      <c r="F21" s="66">
        <v>197.66</v>
      </c>
      <c r="G21" s="66">
        <v>700</v>
      </c>
      <c r="H21" s="34">
        <f t="shared" si="0"/>
        <v>28.237142857142857</v>
      </c>
    </row>
    <row r="22" spans="1:8" s="145" customFormat="1" ht="19.5" customHeight="1">
      <c r="A22" s="47" t="s">
        <v>1704</v>
      </c>
      <c r="B22" s="47" t="s">
        <v>1705</v>
      </c>
      <c r="C22" s="25" t="s">
        <v>475</v>
      </c>
      <c r="D22" s="17" t="s">
        <v>1304</v>
      </c>
      <c r="E22" s="26">
        <f>SUM(E23:E23)</f>
        <v>0</v>
      </c>
      <c r="F22" s="26">
        <f>SUM(F23:F23)</f>
        <v>0</v>
      </c>
      <c r="G22" s="26">
        <f>SUM(G23:G23)</f>
        <v>0</v>
      </c>
      <c r="H22" s="26">
        <f t="shared" si="0"/>
        <v>0</v>
      </c>
    </row>
    <row r="23" spans="1:8" s="145" customFormat="1" ht="19.5" customHeight="1">
      <c r="A23" s="65"/>
      <c r="B23" s="73" t="s">
        <v>1250</v>
      </c>
      <c r="C23" s="32" t="s">
        <v>1540</v>
      </c>
      <c r="D23" s="70"/>
      <c r="E23" s="66"/>
      <c r="F23" s="34"/>
      <c r="G23" s="66"/>
      <c r="H23" s="67">
        <f t="shared" si="0"/>
        <v>0</v>
      </c>
    </row>
    <row r="24" spans="1:8" s="145" customFormat="1" ht="19.5" customHeight="1">
      <c r="A24" s="47" t="s">
        <v>1712</v>
      </c>
      <c r="B24" s="47" t="s">
        <v>1713</v>
      </c>
      <c r="C24" s="25" t="s">
        <v>475</v>
      </c>
      <c r="D24" s="17" t="s">
        <v>1714</v>
      </c>
      <c r="E24" s="26">
        <f>SUM(E25:E25)</f>
        <v>0</v>
      </c>
      <c r="F24" s="26">
        <f>SUM(F25:F25)</f>
        <v>0</v>
      </c>
      <c r="G24" s="26">
        <f>SUM(G25:G25)</f>
        <v>0</v>
      </c>
      <c r="H24" s="26">
        <f t="shared" si="0"/>
        <v>0</v>
      </c>
    </row>
    <row r="25" spans="1:8" s="145" customFormat="1" ht="19.5" customHeight="1">
      <c r="A25" s="32"/>
      <c r="B25" s="73" t="s">
        <v>1251</v>
      </c>
      <c r="C25" s="32" t="s">
        <v>1540</v>
      </c>
      <c r="D25" s="33"/>
      <c r="E25" s="67"/>
      <c r="F25" s="67"/>
      <c r="G25" s="67"/>
      <c r="H25" s="67">
        <f t="shared" si="0"/>
        <v>0</v>
      </c>
    </row>
    <row r="26" spans="1:8" s="145" customFormat="1" ht="19.5" customHeight="1">
      <c r="A26" s="47" t="s">
        <v>1499</v>
      </c>
      <c r="B26" s="47" t="s">
        <v>1351</v>
      </c>
      <c r="C26" s="25" t="s">
        <v>475</v>
      </c>
      <c r="D26" s="17" t="s">
        <v>1352</v>
      </c>
      <c r="E26" s="26">
        <f>SUM(E27:E27)</f>
        <v>0</v>
      </c>
      <c r="F26" s="26">
        <f>SUM(F27:F27)</f>
        <v>0</v>
      </c>
      <c r="G26" s="26">
        <f>SUM(G27:G27)</f>
        <v>0</v>
      </c>
      <c r="H26" s="26">
        <f t="shared" si="0"/>
        <v>0</v>
      </c>
    </row>
    <row r="27" spans="1:8" s="145" customFormat="1" ht="19.5" customHeight="1">
      <c r="A27" s="32"/>
      <c r="B27" s="73" t="s">
        <v>1252</v>
      </c>
      <c r="C27" s="32" t="s">
        <v>1540</v>
      </c>
      <c r="D27" s="33"/>
      <c r="E27" s="34"/>
      <c r="F27" s="34"/>
      <c r="G27" s="34"/>
      <c r="H27" s="67">
        <f t="shared" si="0"/>
        <v>0</v>
      </c>
    </row>
    <row r="28" spans="1:8" s="145" customFormat="1" ht="19.5" customHeight="1">
      <c r="A28" s="47" t="s">
        <v>1716</v>
      </c>
      <c r="B28" s="47" t="s">
        <v>1717</v>
      </c>
      <c r="C28" s="25" t="s">
        <v>475</v>
      </c>
      <c r="D28" s="17" t="s">
        <v>1718</v>
      </c>
      <c r="E28" s="26">
        <f>SUM(E29:E29)</f>
        <v>0</v>
      </c>
      <c r="F28" s="26">
        <f>SUM(F29:F29)</f>
        <v>0</v>
      </c>
      <c r="G28" s="26">
        <f>SUM(G29:G29)</f>
        <v>0</v>
      </c>
      <c r="H28" s="26">
        <f t="shared" si="0"/>
        <v>0</v>
      </c>
    </row>
    <row r="29" spans="1:8" s="145" customFormat="1" ht="19.5" customHeight="1">
      <c r="A29" s="32"/>
      <c r="B29" s="73" t="s">
        <v>1253</v>
      </c>
      <c r="C29" s="32" t="s">
        <v>1540</v>
      </c>
      <c r="D29" s="70"/>
      <c r="E29" s="67"/>
      <c r="F29" s="34"/>
      <c r="G29" s="67"/>
      <c r="H29" s="67">
        <f t="shared" si="0"/>
        <v>0</v>
      </c>
    </row>
    <row r="30" spans="1:8" s="145" customFormat="1" ht="19.5" customHeight="1">
      <c r="A30" s="24"/>
      <c r="B30" s="72"/>
      <c r="C30" s="23" t="s">
        <v>1540</v>
      </c>
      <c r="D30" s="24" t="s">
        <v>466</v>
      </c>
      <c r="E30" s="31">
        <f>SUM(E28,E26,E24,E22,E14)</f>
        <v>520275</v>
      </c>
      <c r="F30" s="31">
        <f>SUM(F28,F26,F24,F22,F14)</f>
        <v>191990.08000000002</v>
      </c>
      <c r="G30" s="31">
        <f>SUM(G28,G26,G24,G22,G14)</f>
        <v>520275</v>
      </c>
      <c r="H30" s="31">
        <f t="shared" si="0"/>
        <v>36.9016539330162</v>
      </c>
    </row>
    <row r="31" spans="1:8" s="145" customFormat="1" ht="8.25">
      <c r="A31" s="148"/>
      <c r="B31" s="149"/>
      <c r="C31" s="150"/>
      <c r="D31" s="151"/>
      <c r="E31" s="148"/>
      <c r="F31" s="148"/>
      <c r="G31" s="148"/>
      <c r="H31" s="148"/>
    </row>
    <row r="32" spans="1:8" s="145" customFormat="1" ht="8.25">
      <c r="A32" s="327" t="s">
        <v>713</v>
      </c>
      <c r="B32" s="327"/>
      <c r="C32" s="327"/>
      <c r="D32" s="327"/>
      <c r="E32" s="327"/>
      <c r="F32" s="327"/>
      <c r="G32" s="327"/>
      <c r="H32" s="328"/>
    </row>
    <row r="33" spans="1:8" s="145" customFormat="1" ht="19.5" customHeight="1">
      <c r="A33" s="329" t="s">
        <v>32</v>
      </c>
      <c r="B33" s="330"/>
      <c r="C33" s="330"/>
      <c r="D33" s="330"/>
      <c r="E33" s="330"/>
      <c r="F33" s="330"/>
      <c r="G33" s="330"/>
      <c r="H33" s="330"/>
    </row>
    <row r="34" spans="1:8" s="145" customFormat="1" ht="19.5" customHeight="1">
      <c r="A34" s="330"/>
      <c r="B34" s="330"/>
      <c r="C34" s="330"/>
      <c r="D34" s="330"/>
      <c r="E34" s="330"/>
      <c r="F34" s="330"/>
      <c r="G34" s="330"/>
      <c r="H34" s="330"/>
    </row>
    <row r="35" spans="1:8" s="145" customFormat="1" ht="8.25">
      <c r="A35" s="148"/>
      <c r="B35" s="149"/>
      <c r="C35" s="150"/>
      <c r="D35" s="151"/>
      <c r="E35" s="148"/>
      <c r="F35" s="148"/>
      <c r="G35" s="148"/>
      <c r="H35" s="148"/>
    </row>
    <row r="36" spans="1:8" s="145" customFormat="1" ht="19.5" customHeight="1">
      <c r="A36" s="18"/>
      <c r="B36" s="62" t="s">
        <v>1254</v>
      </c>
      <c r="C36" s="27" t="s">
        <v>477</v>
      </c>
      <c r="D36" s="19" t="s">
        <v>1255</v>
      </c>
      <c r="E36" s="40" t="s">
        <v>464</v>
      </c>
      <c r="F36" s="40" t="s">
        <v>1295</v>
      </c>
      <c r="G36" s="40" t="s">
        <v>1299</v>
      </c>
      <c r="H36" s="18" t="s">
        <v>465</v>
      </c>
    </row>
    <row r="37" spans="1:8" s="145" customFormat="1" ht="19.5" customHeight="1">
      <c r="A37" s="76" t="s">
        <v>470</v>
      </c>
      <c r="B37" s="77" t="s">
        <v>471</v>
      </c>
      <c r="C37" s="78" t="s">
        <v>472</v>
      </c>
      <c r="D37" s="79" t="s">
        <v>462</v>
      </c>
      <c r="E37" s="80"/>
      <c r="F37" s="80"/>
      <c r="G37" s="80"/>
      <c r="H37" s="80"/>
    </row>
    <row r="38" spans="1:8" s="145" customFormat="1" ht="19.5" customHeight="1">
      <c r="A38" s="47" t="s">
        <v>473</v>
      </c>
      <c r="B38" s="47" t="s">
        <v>474</v>
      </c>
      <c r="C38" s="25" t="s">
        <v>475</v>
      </c>
      <c r="D38" s="146" t="s">
        <v>476</v>
      </c>
      <c r="E38" s="63">
        <f>SUM(E39:E43)</f>
        <v>7000</v>
      </c>
      <c r="F38" s="63">
        <f>SUM(F39:F43)</f>
        <v>1048.1599999999999</v>
      </c>
      <c r="G38" s="63">
        <f>SUM(G39:G43)</f>
        <v>7000</v>
      </c>
      <c r="H38" s="63">
        <f>SUM(H39:H43)</f>
        <v>94.6448</v>
      </c>
    </row>
    <row r="39" spans="1:8" s="145" customFormat="1" ht="19.5" customHeight="1">
      <c r="A39" s="32">
        <v>637012</v>
      </c>
      <c r="B39" s="73" t="s">
        <v>1256</v>
      </c>
      <c r="C39" s="32" t="s">
        <v>1540</v>
      </c>
      <c r="D39" s="33" t="s">
        <v>1173</v>
      </c>
      <c r="E39" s="34">
        <v>2500</v>
      </c>
      <c r="F39" s="34">
        <v>718.67</v>
      </c>
      <c r="G39" s="34">
        <v>2500</v>
      </c>
      <c r="H39" s="34">
        <f aca="true" t="shared" si="1" ref="H39:H46">IF(E39=0,,F39/E39*100)</f>
        <v>28.7468</v>
      </c>
    </row>
    <row r="40" spans="1:8" s="145" customFormat="1" ht="19.5" customHeight="1">
      <c r="A40" s="32">
        <v>637035</v>
      </c>
      <c r="B40" s="73" t="s">
        <v>1257</v>
      </c>
      <c r="C40" s="32" t="s">
        <v>1540</v>
      </c>
      <c r="D40" s="33" t="s">
        <v>1174</v>
      </c>
      <c r="E40" s="34">
        <v>500</v>
      </c>
      <c r="F40" s="34">
        <v>329.49</v>
      </c>
      <c r="G40" s="34">
        <v>500</v>
      </c>
      <c r="H40" s="34">
        <f t="shared" si="1"/>
        <v>65.898</v>
      </c>
    </row>
    <row r="41" spans="1:8" s="145" customFormat="1" ht="19.5" customHeight="1">
      <c r="A41" s="32">
        <v>651</v>
      </c>
      <c r="B41" s="73" t="s">
        <v>1258</v>
      </c>
      <c r="C41" s="32" t="s">
        <v>1540</v>
      </c>
      <c r="D41" s="33" t="s">
        <v>1175</v>
      </c>
      <c r="E41" s="34">
        <v>0</v>
      </c>
      <c r="F41" s="34">
        <v>0</v>
      </c>
      <c r="G41" s="34">
        <v>0</v>
      </c>
      <c r="H41" s="34">
        <f t="shared" si="1"/>
        <v>0</v>
      </c>
    </row>
    <row r="42" spans="1:8" s="145" customFormat="1" ht="19.5" customHeight="1">
      <c r="A42" s="32">
        <v>651002</v>
      </c>
      <c r="B42" s="73" t="s">
        <v>1259</v>
      </c>
      <c r="C42" s="32" t="s">
        <v>1540</v>
      </c>
      <c r="D42" s="33" t="s">
        <v>1694</v>
      </c>
      <c r="E42" s="34">
        <v>0</v>
      </c>
      <c r="F42" s="34">
        <v>0</v>
      </c>
      <c r="G42" s="34">
        <v>0</v>
      </c>
      <c r="H42" s="34">
        <f t="shared" si="1"/>
        <v>0</v>
      </c>
    </row>
    <row r="43" spans="1:8" s="145" customFormat="1" ht="19.5" customHeight="1">
      <c r="A43" s="65">
        <v>813002</v>
      </c>
      <c r="B43" s="73" t="s">
        <v>1176</v>
      </c>
      <c r="C43" s="65" t="s">
        <v>1540</v>
      </c>
      <c r="D43" s="70" t="s">
        <v>1177</v>
      </c>
      <c r="E43" s="134">
        <v>4000</v>
      </c>
      <c r="F43" s="34">
        <v>0</v>
      </c>
      <c r="G43" s="34">
        <v>4000</v>
      </c>
      <c r="H43" s="34">
        <f t="shared" si="1"/>
        <v>0</v>
      </c>
    </row>
    <row r="44" spans="1:8" s="145" customFormat="1" ht="19.5" customHeight="1">
      <c r="A44" s="47" t="s">
        <v>1499</v>
      </c>
      <c r="B44" s="47" t="s">
        <v>1351</v>
      </c>
      <c r="C44" s="25" t="s">
        <v>475</v>
      </c>
      <c r="D44" s="17" t="s">
        <v>1352</v>
      </c>
      <c r="E44" s="26">
        <f>SUM(E45:E45)</f>
        <v>0</v>
      </c>
      <c r="F44" s="26">
        <f>SUM(F45:F45)</f>
        <v>0</v>
      </c>
      <c r="G44" s="26">
        <f>SUM(G45:G45)</f>
        <v>0</v>
      </c>
      <c r="H44" s="26">
        <f t="shared" si="1"/>
        <v>0</v>
      </c>
    </row>
    <row r="45" spans="1:8" s="145" customFormat="1" ht="19.5" customHeight="1">
      <c r="A45" s="32"/>
      <c r="B45" s="73" t="s">
        <v>1252</v>
      </c>
      <c r="C45" s="32" t="s">
        <v>1540</v>
      </c>
      <c r="D45" s="33"/>
      <c r="E45" s="34"/>
      <c r="F45" s="34"/>
      <c r="G45" s="34"/>
      <c r="H45" s="34">
        <f t="shared" si="1"/>
        <v>0</v>
      </c>
    </row>
    <row r="46" spans="1:8" s="145" customFormat="1" ht="19.5" customHeight="1">
      <c r="A46" s="24"/>
      <c r="B46" s="72"/>
      <c r="C46" s="23" t="s">
        <v>1540</v>
      </c>
      <c r="D46" s="24" t="s">
        <v>466</v>
      </c>
      <c r="E46" s="31">
        <f>SUM(E44,E38)</f>
        <v>7000</v>
      </c>
      <c r="F46" s="31">
        <f>SUM(F44,F38)</f>
        <v>1048.1599999999999</v>
      </c>
      <c r="G46" s="31">
        <f>SUM(G44,G38)</f>
        <v>7000</v>
      </c>
      <c r="H46" s="31">
        <f t="shared" si="1"/>
        <v>14.973714285714285</v>
      </c>
    </row>
    <row r="48" spans="1:8" ht="12.75">
      <c r="A48" s="327" t="s">
        <v>713</v>
      </c>
      <c r="B48" s="327"/>
      <c r="C48" s="327"/>
      <c r="D48" s="327"/>
      <c r="E48" s="327"/>
      <c r="F48" s="327"/>
      <c r="G48" s="327"/>
      <c r="H48" s="328"/>
    </row>
    <row r="49" spans="1:8" ht="12.75">
      <c r="A49" s="329" t="s">
        <v>31</v>
      </c>
      <c r="B49" s="330"/>
      <c r="C49" s="330"/>
      <c r="D49" s="330"/>
      <c r="E49" s="330"/>
      <c r="F49" s="330"/>
      <c r="G49" s="330"/>
      <c r="H49" s="330"/>
    </row>
    <row r="50" spans="1:8" ht="17.25" customHeight="1">
      <c r="A50" s="330"/>
      <c r="B50" s="330"/>
      <c r="C50" s="330"/>
      <c r="D50" s="330"/>
      <c r="E50" s="330"/>
      <c r="F50" s="330"/>
      <c r="G50" s="330"/>
      <c r="H50" s="330"/>
    </row>
    <row r="53" spans="1:8" ht="19.5" customHeight="1">
      <c r="A53" s="373" t="s">
        <v>1260</v>
      </c>
      <c r="B53" s="373"/>
      <c r="C53" s="373"/>
      <c r="D53" s="373"/>
      <c r="E53" s="374">
        <v>2013</v>
      </c>
      <c r="F53" s="374"/>
      <c r="G53" s="374"/>
      <c r="H53" s="375"/>
    </row>
    <row r="54" spans="1:8" ht="19.5" customHeight="1">
      <c r="A54" s="86" t="s">
        <v>470</v>
      </c>
      <c r="B54" s="37" t="s">
        <v>471</v>
      </c>
      <c r="C54" s="14" t="s">
        <v>472</v>
      </c>
      <c r="D54" s="15" t="s">
        <v>462</v>
      </c>
      <c r="E54" s="86" t="s">
        <v>1318</v>
      </c>
      <c r="F54" s="86" t="s">
        <v>1319</v>
      </c>
      <c r="G54" s="86" t="s">
        <v>469</v>
      </c>
      <c r="H54" s="86" t="s">
        <v>466</v>
      </c>
    </row>
    <row r="55" spans="1:8" ht="19.5" customHeight="1">
      <c r="A55" s="106" t="s">
        <v>1322</v>
      </c>
      <c r="B55" s="353" t="s">
        <v>1241</v>
      </c>
      <c r="C55" s="356" t="s">
        <v>477</v>
      </c>
      <c r="D55" s="359" t="s">
        <v>1242</v>
      </c>
      <c r="E55" s="107">
        <f>SUM(E15:E21)</f>
        <v>520275</v>
      </c>
      <c r="F55" s="107"/>
      <c r="G55" s="107"/>
      <c r="H55" s="107">
        <f>SUM(E55:G55)</f>
        <v>520275</v>
      </c>
    </row>
    <row r="56" spans="1:8" ht="19.5" customHeight="1">
      <c r="A56" s="106" t="s">
        <v>1324</v>
      </c>
      <c r="B56" s="354"/>
      <c r="C56" s="357"/>
      <c r="D56" s="360"/>
      <c r="E56" s="110">
        <f>SUM(F15:F21)</f>
        <v>191990.08000000002</v>
      </c>
      <c r="F56" s="110"/>
      <c r="G56" s="110"/>
      <c r="H56" s="107">
        <f>SUM(E56:G56)</f>
        <v>191990.08000000002</v>
      </c>
    </row>
    <row r="57" spans="1:8" ht="19.5" customHeight="1">
      <c r="A57" s="106" t="s">
        <v>1325</v>
      </c>
      <c r="B57" s="355"/>
      <c r="C57" s="358"/>
      <c r="D57" s="361"/>
      <c r="E57" s="110">
        <f>IF(E56=0,,E56/E55*100)</f>
        <v>36.9016539330162</v>
      </c>
      <c r="F57" s="110">
        <f>IF(F56=0,,F56/F55*100)</f>
        <v>0</v>
      </c>
      <c r="G57" s="110">
        <f>IF(G56=0,,G56/G55*100)</f>
        <v>0</v>
      </c>
      <c r="H57" s="110">
        <f>IF(H56=0,,H56/H55*100)</f>
        <v>36.9016539330162</v>
      </c>
    </row>
    <row r="58" spans="1:8" ht="19.5" customHeight="1">
      <c r="A58" s="106" t="s">
        <v>1322</v>
      </c>
      <c r="B58" s="353" t="s">
        <v>1254</v>
      </c>
      <c r="C58" s="356" t="s">
        <v>477</v>
      </c>
      <c r="D58" s="359" t="s">
        <v>1255</v>
      </c>
      <c r="E58" s="110">
        <f>SUM(E39:E42)</f>
        <v>3000</v>
      </c>
      <c r="F58" s="110"/>
      <c r="G58" s="110">
        <f>SUM(E43)</f>
        <v>4000</v>
      </c>
      <c r="H58" s="110">
        <f>SUM(E58:G58)</f>
        <v>7000</v>
      </c>
    </row>
    <row r="59" spans="1:8" ht="19.5" customHeight="1">
      <c r="A59" s="106" t="s">
        <v>1324</v>
      </c>
      <c r="B59" s="354"/>
      <c r="C59" s="357"/>
      <c r="D59" s="360"/>
      <c r="E59" s="110">
        <f>SUM(F39:F42)</f>
        <v>1048.1599999999999</v>
      </c>
      <c r="F59" s="110"/>
      <c r="G59" s="110">
        <f>SUM(F43)</f>
        <v>0</v>
      </c>
      <c r="H59" s="110">
        <f>SUM(E59:G59)</f>
        <v>1048.1599999999999</v>
      </c>
    </row>
    <row r="60" spans="1:8" ht="19.5" customHeight="1">
      <c r="A60" s="106" t="s">
        <v>1325</v>
      </c>
      <c r="B60" s="355"/>
      <c r="C60" s="358"/>
      <c r="D60" s="361"/>
      <c r="E60" s="110">
        <f>IF(E59=0,,E59/E58*100)</f>
        <v>34.93866666666666</v>
      </c>
      <c r="F60" s="110">
        <f>IF(F59=0,,F59/F58*100)</f>
        <v>0</v>
      </c>
      <c r="G60" s="110">
        <f>IF(G59=0,,G59/G58*100)</f>
        <v>0</v>
      </c>
      <c r="H60" s="110">
        <f>IF(H59=0,,H59/H58*100)</f>
        <v>14.973714285714285</v>
      </c>
    </row>
    <row r="61" spans="1:8" ht="19.5" customHeight="1">
      <c r="A61" s="111" t="s">
        <v>1322</v>
      </c>
      <c r="B61" s="112"/>
      <c r="C61" s="111"/>
      <c r="D61" s="48" t="s">
        <v>912</v>
      </c>
      <c r="E61" s="113">
        <f aca="true" t="shared" si="2" ref="E61:G62">SUM(E55,E58)</f>
        <v>523275</v>
      </c>
      <c r="F61" s="113">
        <f t="shared" si="2"/>
        <v>0</v>
      </c>
      <c r="G61" s="113">
        <f t="shared" si="2"/>
        <v>4000</v>
      </c>
      <c r="H61" s="113">
        <f>SUM(E61:G61)</f>
        <v>527275</v>
      </c>
    </row>
    <row r="62" spans="1:8" ht="19.5" customHeight="1">
      <c r="A62" s="111" t="s">
        <v>1324</v>
      </c>
      <c r="B62" s="112"/>
      <c r="C62" s="111"/>
      <c r="D62" s="48" t="s">
        <v>1298</v>
      </c>
      <c r="E62" s="113">
        <f t="shared" si="2"/>
        <v>193038.24000000002</v>
      </c>
      <c r="F62" s="113">
        <f t="shared" si="2"/>
        <v>0</v>
      </c>
      <c r="G62" s="113">
        <f t="shared" si="2"/>
        <v>0</v>
      </c>
      <c r="H62" s="113">
        <f>SUM(E62:G62)</f>
        <v>193038.24000000002</v>
      </c>
    </row>
    <row r="63" spans="1:8" ht="19.5" customHeight="1">
      <c r="A63" s="111" t="s">
        <v>1325</v>
      </c>
      <c r="B63" s="112"/>
      <c r="C63" s="111"/>
      <c r="D63" s="48" t="s">
        <v>1326</v>
      </c>
      <c r="E63" s="113">
        <f>IF(E62=0,,E62/E61*100)</f>
        <v>36.890399885337544</v>
      </c>
      <c r="F63" s="113">
        <f>IF(F62=0,,F62/F61*100)</f>
        <v>0</v>
      </c>
      <c r="G63" s="113">
        <f>IF(G62=0,,G62/G61*100)</f>
        <v>0</v>
      </c>
      <c r="H63" s="113">
        <f>IF(H62=0,,H62/H61*100)</f>
        <v>36.610542885591016</v>
      </c>
    </row>
    <row r="64" spans="1:8" ht="12.75">
      <c r="A64" s="115"/>
      <c r="B64" s="52"/>
      <c r="C64" s="51"/>
      <c r="D64" s="115"/>
      <c r="E64" s="115"/>
      <c r="F64" s="115"/>
      <c r="G64" s="116"/>
      <c r="H64" s="81"/>
    </row>
    <row r="65" spans="1:8" ht="12.75">
      <c r="A65" s="115" t="s">
        <v>1322</v>
      </c>
      <c r="B65" s="52" t="s">
        <v>912</v>
      </c>
      <c r="C65" s="51"/>
      <c r="D65" s="115"/>
      <c r="E65" s="115"/>
      <c r="F65" s="115"/>
      <c r="G65" s="116"/>
      <c r="H65" s="81"/>
    </row>
    <row r="66" spans="1:8" ht="12.75">
      <c r="A66" s="115" t="s">
        <v>1324</v>
      </c>
      <c r="B66" s="52" t="s">
        <v>1298</v>
      </c>
      <c r="C66" s="51"/>
      <c r="D66" s="115"/>
      <c r="E66" s="115"/>
      <c r="F66" s="115"/>
      <c r="G66" s="116"/>
      <c r="H66" s="81"/>
    </row>
    <row r="67" spans="1:8" ht="12.75">
      <c r="A67" s="115" t="s">
        <v>1325</v>
      </c>
      <c r="B67" s="52" t="s">
        <v>1326</v>
      </c>
      <c r="C67" s="51"/>
      <c r="D67" s="115"/>
      <c r="E67" s="115"/>
      <c r="F67" s="115"/>
      <c r="G67" s="116"/>
      <c r="H67" s="81"/>
    </row>
    <row r="68" spans="1:8" ht="12.75">
      <c r="A68" s="115"/>
      <c r="B68" s="52"/>
      <c r="C68" s="51"/>
      <c r="D68" s="115"/>
      <c r="E68" s="115"/>
      <c r="F68" s="115"/>
      <c r="G68" s="116"/>
      <c r="H68" s="81"/>
    </row>
    <row r="69" spans="1:8" ht="12.75">
      <c r="A69" s="327" t="s">
        <v>463</v>
      </c>
      <c r="B69" s="327"/>
      <c r="C69" s="327"/>
      <c r="D69" s="327"/>
      <c r="E69" s="327"/>
      <c r="F69" s="327"/>
      <c r="G69" s="327"/>
      <c r="H69" s="81"/>
    </row>
    <row r="70" spans="1:8" ht="12.75">
      <c r="A70" s="329" t="s">
        <v>33</v>
      </c>
      <c r="B70" s="330"/>
      <c r="C70" s="330"/>
      <c r="D70" s="330"/>
      <c r="E70" s="330"/>
      <c r="F70" s="330"/>
      <c r="G70" s="330"/>
      <c r="H70" s="372"/>
    </row>
    <row r="71" spans="1:8" ht="12.75">
      <c r="A71" s="330"/>
      <c r="B71" s="330"/>
      <c r="C71" s="330"/>
      <c r="D71" s="330"/>
      <c r="E71" s="330"/>
      <c r="F71" s="330"/>
      <c r="G71" s="330"/>
      <c r="H71" s="372"/>
    </row>
    <row r="72" spans="1:8" ht="12.75">
      <c r="A72" s="330"/>
      <c r="B72" s="330"/>
      <c r="C72" s="330"/>
      <c r="D72" s="330"/>
      <c r="E72" s="330"/>
      <c r="F72" s="330"/>
      <c r="G72" s="330"/>
      <c r="H72" s="372"/>
    </row>
    <row r="75" spans="1:5" ht="12.75">
      <c r="A75" s="382" t="s">
        <v>477</v>
      </c>
      <c r="B75" s="382"/>
      <c r="C75" s="382" t="s">
        <v>1242</v>
      </c>
      <c r="D75" s="382"/>
      <c r="E75" s="382"/>
    </row>
    <row r="76" spans="1:5" ht="12.75">
      <c r="A76" s="55" t="s">
        <v>1327</v>
      </c>
      <c r="B76" s="55"/>
      <c r="C76" s="382" t="s">
        <v>1446</v>
      </c>
      <c r="D76" s="382"/>
      <c r="E76" s="382"/>
    </row>
    <row r="77" spans="1:5" ht="12.75">
      <c r="A77" s="382" t="s">
        <v>1328</v>
      </c>
      <c r="B77" s="382"/>
      <c r="C77" s="382" t="s">
        <v>332</v>
      </c>
      <c r="D77" s="382"/>
      <c r="E77" s="382"/>
    </row>
    <row r="78" spans="1:5" ht="12.75">
      <c r="A78" s="55" t="s">
        <v>1329</v>
      </c>
      <c r="B78" s="55" t="s">
        <v>1330</v>
      </c>
      <c r="C78" s="382" t="s">
        <v>41</v>
      </c>
      <c r="D78" s="382"/>
      <c r="E78" s="382"/>
    </row>
    <row r="79" spans="1:8" ht="12.75">
      <c r="A79" s="383" t="s">
        <v>1331</v>
      </c>
      <c r="B79" s="383"/>
      <c r="C79" s="383"/>
      <c r="D79" s="368" t="s">
        <v>1296</v>
      </c>
      <c r="E79" s="368"/>
      <c r="F79" s="368"/>
      <c r="G79" s="368"/>
      <c r="H79" s="368"/>
    </row>
    <row r="80" spans="1:8" ht="12.75">
      <c r="A80" s="382" t="s">
        <v>1332</v>
      </c>
      <c r="B80" s="382"/>
      <c r="C80" s="382"/>
      <c r="D80" s="366">
        <v>950</v>
      </c>
      <c r="E80" s="369"/>
      <c r="F80" s="369"/>
      <c r="G80" s="369"/>
      <c r="H80" s="369"/>
    </row>
    <row r="81" spans="1:8" ht="12.75">
      <c r="A81" s="382" t="s">
        <v>1333</v>
      </c>
      <c r="B81" s="382"/>
      <c r="C81" s="382"/>
      <c r="D81" s="366">
        <v>750</v>
      </c>
      <c r="E81" s="369"/>
      <c r="F81" s="369"/>
      <c r="G81" s="369"/>
      <c r="H81" s="369"/>
    </row>
    <row r="82" spans="1:8" ht="12.75">
      <c r="A82" s="382" t="s">
        <v>465</v>
      </c>
      <c r="B82" s="382"/>
      <c r="C82" s="382"/>
      <c r="D82" s="367">
        <f>IF(D80=0,,D81/D80*100)</f>
        <v>78.94736842105263</v>
      </c>
      <c r="E82" s="371"/>
      <c r="F82" s="371"/>
      <c r="G82" s="371"/>
      <c r="H82" s="371"/>
    </row>
    <row r="83" spans="1:5" ht="12.75">
      <c r="A83" s="56"/>
      <c r="B83" s="56"/>
      <c r="C83" s="56"/>
      <c r="D83" s="56"/>
      <c r="E83" s="56"/>
    </row>
    <row r="84" spans="1:5" ht="12.75">
      <c r="A84" s="55" t="s">
        <v>1329</v>
      </c>
      <c r="B84" s="55" t="s">
        <v>1330</v>
      </c>
      <c r="C84" s="382" t="s">
        <v>1447</v>
      </c>
      <c r="D84" s="382"/>
      <c r="E84" s="382"/>
    </row>
    <row r="85" spans="1:8" ht="12.75">
      <c r="A85" s="382" t="s">
        <v>1337</v>
      </c>
      <c r="B85" s="382"/>
      <c r="C85" s="382"/>
      <c r="D85" s="366">
        <v>7</v>
      </c>
      <c r="E85" s="369"/>
      <c r="F85" s="369"/>
      <c r="G85" s="369"/>
      <c r="H85" s="369"/>
    </row>
    <row r="86" spans="1:8" ht="12.75">
      <c r="A86" s="382" t="s">
        <v>1333</v>
      </c>
      <c r="B86" s="382"/>
      <c r="C86" s="382"/>
      <c r="D86" s="366">
        <v>7</v>
      </c>
      <c r="E86" s="369"/>
      <c r="F86" s="369"/>
      <c r="G86" s="369"/>
      <c r="H86" s="369"/>
    </row>
    <row r="87" spans="1:8" ht="12.75">
      <c r="A87" s="382" t="s">
        <v>465</v>
      </c>
      <c r="B87" s="382"/>
      <c r="C87" s="382"/>
      <c r="D87" s="367">
        <f>IF(D85=0,,D86/D85*100)</f>
        <v>100</v>
      </c>
      <c r="E87" s="371"/>
      <c r="F87" s="371"/>
      <c r="G87" s="371"/>
      <c r="H87" s="371"/>
    </row>
    <row r="88" spans="1:8" ht="12.75">
      <c r="A88" s="382"/>
      <c r="B88" s="382"/>
      <c r="C88" s="382"/>
      <c r="D88" s="366"/>
      <c r="E88" s="369"/>
      <c r="F88" s="369"/>
      <c r="G88" s="369"/>
      <c r="H88" s="369"/>
    </row>
    <row r="89" spans="1:5" ht="12.75">
      <c r="A89" s="55" t="s">
        <v>1329</v>
      </c>
      <c r="B89" s="55" t="s">
        <v>1330</v>
      </c>
      <c r="C89" s="382" t="s">
        <v>1448</v>
      </c>
      <c r="D89" s="382"/>
      <c r="E89" s="382"/>
    </row>
    <row r="90" spans="1:8" ht="12.75">
      <c r="A90" s="382" t="s">
        <v>1337</v>
      </c>
      <c r="B90" s="382"/>
      <c r="C90" s="382"/>
      <c r="D90" s="366">
        <v>100</v>
      </c>
      <c r="E90" s="369"/>
      <c r="F90" s="369"/>
      <c r="G90" s="369"/>
      <c r="H90" s="369"/>
    </row>
    <row r="91" spans="1:8" ht="12.75">
      <c r="A91" s="382" t="s">
        <v>1333</v>
      </c>
      <c r="B91" s="382"/>
      <c r="C91" s="382"/>
      <c r="D91" s="366">
        <v>95</v>
      </c>
      <c r="E91" s="369"/>
      <c r="F91" s="369"/>
      <c r="G91" s="369"/>
      <c r="H91" s="369"/>
    </row>
    <row r="92" spans="1:8" ht="12.75">
      <c r="A92" s="382" t="s">
        <v>465</v>
      </c>
      <c r="B92" s="382"/>
      <c r="C92" s="382"/>
      <c r="D92" s="367">
        <f>IF(D90=0,,D91/D90*100)</f>
        <v>95</v>
      </c>
      <c r="E92" s="371"/>
      <c r="F92" s="371"/>
      <c r="G92" s="371"/>
      <c r="H92" s="371"/>
    </row>
    <row r="93" spans="1:8" ht="12.75">
      <c r="A93" s="382"/>
      <c r="B93" s="382"/>
      <c r="C93" s="382"/>
      <c r="D93" s="366"/>
      <c r="E93" s="369"/>
      <c r="F93" s="369"/>
      <c r="G93" s="369"/>
      <c r="H93" s="369"/>
    </row>
    <row r="95" spans="1:8" ht="12.75">
      <c r="A95" s="327" t="s">
        <v>463</v>
      </c>
      <c r="B95" s="327"/>
      <c r="C95" s="327"/>
      <c r="D95" s="327"/>
      <c r="E95" s="327"/>
      <c r="F95" s="327"/>
      <c r="G95" s="327"/>
      <c r="H95" s="81"/>
    </row>
    <row r="96" spans="1:8" ht="12.75">
      <c r="A96" s="329" t="s">
        <v>165</v>
      </c>
      <c r="B96" s="330"/>
      <c r="C96" s="330"/>
      <c r="D96" s="330"/>
      <c r="E96" s="330"/>
      <c r="F96" s="330"/>
      <c r="G96" s="330"/>
      <c r="H96" s="372"/>
    </row>
    <row r="97" spans="1:8" ht="12.75">
      <c r="A97" s="330"/>
      <c r="B97" s="330"/>
      <c r="C97" s="330"/>
      <c r="D97" s="330"/>
      <c r="E97" s="330"/>
      <c r="F97" s="330"/>
      <c r="G97" s="330"/>
      <c r="H97" s="372"/>
    </row>
    <row r="98" spans="1:8" ht="12.75">
      <c r="A98" s="330"/>
      <c r="B98" s="330"/>
      <c r="C98" s="330"/>
      <c r="D98" s="330"/>
      <c r="E98" s="330"/>
      <c r="F98" s="330"/>
      <c r="G98" s="330"/>
      <c r="H98" s="372"/>
    </row>
    <row r="100" spans="1:5" ht="12.75">
      <c r="A100" s="382" t="s">
        <v>477</v>
      </c>
      <c r="B100" s="382"/>
      <c r="C100" s="382" t="s">
        <v>1449</v>
      </c>
      <c r="D100" s="382"/>
      <c r="E100" s="382"/>
    </row>
    <row r="101" spans="1:5" ht="12.75">
      <c r="A101" s="55" t="s">
        <v>1327</v>
      </c>
      <c r="B101" s="55"/>
      <c r="C101" s="382" t="s">
        <v>1450</v>
      </c>
      <c r="D101" s="382"/>
      <c r="E101" s="382"/>
    </row>
    <row r="102" spans="1:5" ht="12.75">
      <c r="A102" s="382" t="s">
        <v>1328</v>
      </c>
      <c r="B102" s="382"/>
      <c r="C102" s="382" t="s">
        <v>332</v>
      </c>
      <c r="D102" s="382"/>
      <c r="E102" s="382"/>
    </row>
    <row r="103" spans="1:5" ht="12.75">
      <c r="A103" s="55" t="s">
        <v>1329</v>
      </c>
      <c r="B103" s="57" t="s">
        <v>1330</v>
      </c>
      <c r="C103" s="382" t="s">
        <v>1451</v>
      </c>
      <c r="D103" s="382"/>
      <c r="E103" s="382"/>
    </row>
    <row r="104" spans="1:8" ht="12.75">
      <c r="A104" s="383" t="s">
        <v>1331</v>
      </c>
      <c r="B104" s="383"/>
      <c r="C104" s="383"/>
      <c r="D104" s="368" t="s">
        <v>1296</v>
      </c>
      <c r="E104" s="368"/>
      <c r="F104" s="368"/>
      <c r="G104" s="368"/>
      <c r="H104" s="368"/>
    </row>
    <row r="105" spans="1:8" ht="12.75">
      <c r="A105" s="382" t="s">
        <v>1332</v>
      </c>
      <c r="B105" s="382"/>
      <c r="C105" s="382"/>
      <c r="D105" s="366">
        <v>10</v>
      </c>
      <c r="E105" s="369"/>
      <c r="F105" s="369"/>
      <c r="G105" s="369"/>
      <c r="H105" s="369"/>
    </row>
    <row r="106" spans="1:8" ht="12.75">
      <c r="A106" s="382" t="s">
        <v>1333</v>
      </c>
      <c r="B106" s="382"/>
      <c r="C106" s="382"/>
      <c r="D106" s="366">
        <v>0</v>
      </c>
      <c r="E106" s="369"/>
      <c r="F106" s="369"/>
      <c r="G106" s="369"/>
      <c r="H106" s="369"/>
    </row>
    <row r="107" spans="1:8" ht="12.75">
      <c r="A107" s="382" t="s">
        <v>465</v>
      </c>
      <c r="B107" s="382"/>
      <c r="C107" s="382"/>
      <c r="D107" s="367">
        <f>IF(D105=0,,D106/D105*100)</f>
        <v>0</v>
      </c>
      <c r="E107" s="371"/>
      <c r="F107" s="371"/>
      <c r="G107" s="371"/>
      <c r="H107" s="371"/>
    </row>
    <row r="108" spans="1:5" ht="12.75">
      <c r="A108" s="56"/>
      <c r="B108" s="56"/>
      <c r="C108" s="56"/>
      <c r="D108" s="56"/>
      <c r="E108" s="56"/>
    </row>
    <row r="109" spans="1:5" ht="12.75">
      <c r="A109" s="55" t="s">
        <v>1329</v>
      </c>
      <c r="B109" s="57" t="s">
        <v>1330</v>
      </c>
      <c r="C109" s="382" t="s">
        <v>1452</v>
      </c>
      <c r="D109" s="382"/>
      <c r="E109" s="382"/>
    </row>
    <row r="110" spans="1:8" ht="12.75">
      <c r="A110" s="382" t="s">
        <v>1337</v>
      </c>
      <c r="B110" s="382"/>
      <c r="C110" s="382"/>
      <c r="D110" s="366">
        <v>4</v>
      </c>
      <c r="E110" s="369"/>
      <c r="F110" s="369"/>
      <c r="G110" s="369"/>
      <c r="H110" s="369"/>
    </row>
    <row r="111" spans="1:8" ht="12.75">
      <c r="A111" s="382" t="s">
        <v>1333</v>
      </c>
      <c r="B111" s="382"/>
      <c r="C111" s="382"/>
      <c r="D111" s="366">
        <v>4</v>
      </c>
      <c r="E111" s="369"/>
      <c r="F111" s="369"/>
      <c r="G111" s="369"/>
      <c r="H111" s="369"/>
    </row>
    <row r="112" spans="1:8" ht="12.75">
      <c r="A112" s="382" t="s">
        <v>465</v>
      </c>
      <c r="B112" s="382"/>
      <c r="C112" s="382"/>
      <c r="D112" s="367">
        <f>IF(D110=0,,D111/D110*100)</f>
        <v>100</v>
      </c>
      <c r="E112" s="371"/>
      <c r="F112" s="371"/>
      <c r="G112" s="371"/>
      <c r="H112" s="371"/>
    </row>
    <row r="113" spans="1:8" ht="12.75">
      <c r="A113" s="382"/>
      <c r="B113" s="382"/>
      <c r="C113" s="382"/>
      <c r="D113" s="366"/>
      <c r="E113" s="369"/>
      <c r="F113" s="369"/>
      <c r="G113" s="369"/>
      <c r="H113" s="369"/>
    </row>
    <row r="114" spans="1:5" ht="12.75">
      <c r="A114" s="55" t="s">
        <v>1329</v>
      </c>
      <c r="B114" s="57" t="s">
        <v>1330</v>
      </c>
      <c r="C114" s="382" t="s">
        <v>73</v>
      </c>
      <c r="D114" s="382"/>
      <c r="E114" s="382"/>
    </row>
    <row r="115" spans="1:8" ht="12.75">
      <c r="A115" s="382" t="s">
        <v>1337</v>
      </c>
      <c r="B115" s="382"/>
      <c r="C115" s="382"/>
      <c r="D115" s="366">
        <v>400</v>
      </c>
      <c r="E115" s="369"/>
      <c r="F115" s="369"/>
      <c r="G115" s="369"/>
      <c r="H115" s="369"/>
    </row>
    <row r="116" spans="1:8" ht="12.75">
      <c r="A116" s="382" t="s">
        <v>1333</v>
      </c>
      <c r="B116" s="382"/>
      <c r="C116" s="382"/>
      <c r="D116" s="366">
        <v>230</v>
      </c>
      <c r="E116" s="369"/>
      <c r="F116" s="369"/>
      <c r="G116" s="369"/>
      <c r="H116" s="369"/>
    </row>
    <row r="117" spans="1:8" ht="12.75">
      <c r="A117" s="382" t="s">
        <v>465</v>
      </c>
      <c r="B117" s="382"/>
      <c r="C117" s="382"/>
      <c r="D117" s="367">
        <f>IF(D115=0,,D116/D115*100)</f>
        <v>57.49999999999999</v>
      </c>
      <c r="E117" s="371"/>
      <c r="F117" s="371"/>
      <c r="G117" s="371"/>
      <c r="H117" s="371"/>
    </row>
    <row r="119" spans="1:8" ht="12.75">
      <c r="A119" s="327" t="s">
        <v>463</v>
      </c>
      <c r="B119" s="327"/>
      <c r="C119" s="327"/>
      <c r="D119" s="327"/>
      <c r="E119" s="327"/>
      <c r="F119" s="327"/>
      <c r="G119" s="327"/>
      <c r="H119" s="81"/>
    </row>
    <row r="120" spans="1:8" ht="12.75">
      <c r="A120" s="329" t="s">
        <v>166</v>
      </c>
      <c r="B120" s="329"/>
      <c r="C120" s="329"/>
      <c r="D120" s="329"/>
      <c r="E120" s="329"/>
      <c r="F120" s="329"/>
      <c r="G120" s="329"/>
      <c r="H120" s="329"/>
    </row>
    <row r="121" spans="1:8" ht="12.75">
      <c r="A121" s="329"/>
      <c r="B121" s="329"/>
      <c r="C121" s="329"/>
      <c r="D121" s="329"/>
      <c r="E121" s="329"/>
      <c r="F121" s="329"/>
      <c r="G121" s="329"/>
      <c r="H121" s="329"/>
    </row>
    <row r="122" spans="1:8" ht="12.75">
      <c r="A122" s="329"/>
      <c r="B122" s="329"/>
      <c r="C122" s="329"/>
      <c r="D122" s="329"/>
      <c r="E122" s="329"/>
      <c r="F122" s="329"/>
      <c r="G122" s="329"/>
      <c r="H122" s="329"/>
    </row>
  </sheetData>
  <mergeCells count="81">
    <mergeCell ref="A5:C8"/>
    <mergeCell ref="A32:H32"/>
    <mergeCell ref="A33:H34"/>
    <mergeCell ref="A48:H48"/>
    <mergeCell ref="A49:H50"/>
    <mergeCell ref="A53:D53"/>
    <mergeCell ref="E53:H53"/>
    <mergeCell ref="B55:B57"/>
    <mergeCell ref="C55:C57"/>
    <mergeCell ref="D55:D57"/>
    <mergeCell ref="B58:B60"/>
    <mergeCell ref="C58:C60"/>
    <mergeCell ref="D58:D60"/>
    <mergeCell ref="A69:G69"/>
    <mergeCell ref="A70:H72"/>
    <mergeCell ref="A75:B75"/>
    <mergeCell ref="C75:E75"/>
    <mergeCell ref="C76:E76"/>
    <mergeCell ref="A77:B77"/>
    <mergeCell ref="C77:E77"/>
    <mergeCell ref="C78:E78"/>
    <mergeCell ref="A79:C79"/>
    <mergeCell ref="D79:H79"/>
    <mergeCell ref="A80:C80"/>
    <mergeCell ref="A81:C81"/>
    <mergeCell ref="A82:C82"/>
    <mergeCell ref="C84:E84"/>
    <mergeCell ref="D80:H80"/>
    <mergeCell ref="D81:H81"/>
    <mergeCell ref="D82:H82"/>
    <mergeCell ref="A85:C85"/>
    <mergeCell ref="A86:C86"/>
    <mergeCell ref="D85:H85"/>
    <mergeCell ref="D86:H86"/>
    <mergeCell ref="A87:C87"/>
    <mergeCell ref="A88:C88"/>
    <mergeCell ref="C89:E89"/>
    <mergeCell ref="D87:H87"/>
    <mergeCell ref="D88:H88"/>
    <mergeCell ref="A90:C90"/>
    <mergeCell ref="A91:C91"/>
    <mergeCell ref="A92:C92"/>
    <mergeCell ref="A93:C93"/>
    <mergeCell ref="D90:H90"/>
    <mergeCell ref="D91:H91"/>
    <mergeCell ref="D92:H92"/>
    <mergeCell ref="D93:H93"/>
    <mergeCell ref="A95:G95"/>
    <mergeCell ref="A96:H98"/>
    <mergeCell ref="A100:B100"/>
    <mergeCell ref="C100:E100"/>
    <mergeCell ref="C101:E101"/>
    <mergeCell ref="A102:B102"/>
    <mergeCell ref="C102:E102"/>
    <mergeCell ref="C103:E103"/>
    <mergeCell ref="A110:C110"/>
    <mergeCell ref="C114:E114"/>
    <mergeCell ref="A104:C104"/>
    <mergeCell ref="A105:C105"/>
    <mergeCell ref="A106:C106"/>
    <mergeCell ref="A107:C107"/>
    <mergeCell ref="A116:C116"/>
    <mergeCell ref="D116:H116"/>
    <mergeCell ref="D104:H104"/>
    <mergeCell ref="D105:H105"/>
    <mergeCell ref="D106:H106"/>
    <mergeCell ref="D107:H107"/>
    <mergeCell ref="D115:H115"/>
    <mergeCell ref="D110:H110"/>
    <mergeCell ref="A115:C115"/>
    <mergeCell ref="C109:E109"/>
    <mergeCell ref="A120:H122"/>
    <mergeCell ref="D111:H111"/>
    <mergeCell ref="D112:H112"/>
    <mergeCell ref="D113:H113"/>
    <mergeCell ref="A119:G119"/>
    <mergeCell ref="A111:C111"/>
    <mergeCell ref="A112:C112"/>
    <mergeCell ref="A113:C113"/>
    <mergeCell ref="A117:C117"/>
    <mergeCell ref="D117:H117"/>
  </mergeCells>
  <printOptions/>
  <pageMargins left="0.75" right="0.75" top="1" bottom="1" header="0.4921259845" footer="0.4921259845"/>
  <pageSetup horizontalDpi="600" verticalDpi="600" orientation="portrait" paperSize="9" r:id="rId1"/>
  <headerFooter alignWithMargins="0">
    <oddHeader>&amp;C&amp;F</oddHeader>
    <oddFooter>&amp;CStránka &amp;P z &amp;N</oddFooter>
  </headerFooter>
</worksheet>
</file>

<file path=xl/worksheets/sheet18.xml><?xml version="1.0" encoding="utf-8"?>
<worksheet xmlns="http://schemas.openxmlformats.org/spreadsheetml/2006/main" xmlns:r="http://schemas.openxmlformats.org/officeDocument/2006/relationships">
  <dimension ref="A2:L154"/>
  <sheetViews>
    <sheetView workbookViewId="0" topLeftCell="A1">
      <selection activeCell="J11" sqref="J11"/>
    </sheetView>
  </sheetViews>
  <sheetFormatPr defaultColWidth="9.140625" defaultRowHeight="12.75"/>
  <cols>
    <col min="1" max="2" width="8.28125" style="0" customWidth="1"/>
    <col min="3" max="3" width="8.28125" style="228" customWidth="1"/>
    <col min="4" max="4" width="21.421875" style="0" customWidth="1"/>
    <col min="5" max="7" width="9.8515625" style="0" customWidth="1"/>
    <col min="8" max="8" width="9.140625" style="232" customWidth="1"/>
  </cols>
  <sheetData>
    <row r="2" ht="12.75">
      <c r="A2" s="131" t="s">
        <v>1454</v>
      </c>
    </row>
    <row r="4" spans="1:7" ht="21.75" customHeight="1">
      <c r="A4" s="82"/>
      <c r="B4" s="83"/>
      <c r="C4" s="84"/>
      <c r="D4" s="85"/>
      <c r="E4" s="86" t="s">
        <v>464</v>
      </c>
      <c r="F4" s="86" t="s">
        <v>1295</v>
      </c>
      <c r="G4" s="86" t="s">
        <v>1320</v>
      </c>
    </row>
    <row r="5" spans="1:7" ht="21.75" customHeight="1">
      <c r="A5" s="340" t="s">
        <v>1453</v>
      </c>
      <c r="B5" s="341"/>
      <c r="C5" s="342"/>
      <c r="D5" s="48" t="s">
        <v>466</v>
      </c>
      <c r="E5" s="217">
        <f>SUM(E6:E8)</f>
        <v>173706</v>
      </c>
      <c r="F5" s="217">
        <f>SUM(F6:F8)</f>
        <v>25174.140000000003</v>
      </c>
      <c r="G5" s="158">
        <f>SUM(H89)</f>
        <v>14.492383682774346</v>
      </c>
    </row>
    <row r="6" spans="1:7" ht="21.75" customHeight="1">
      <c r="A6" s="343"/>
      <c r="B6" s="344"/>
      <c r="C6" s="345"/>
      <c r="D6" s="69" t="s">
        <v>1318</v>
      </c>
      <c r="E6" s="87">
        <f>SUM(E87)</f>
        <v>68900</v>
      </c>
      <c r="F6" s="87">
        <f>SUM(E88)</f>
        <v>20616.120000000003</v>
      </c>
      <c r="G6" s="88">
        <f>SUM(E89)</f>
        <v>25.345897959183674</v>
      </c>
    </row>
    <row r="7" spans="1:7" ht="21.75" customHeight="1">
      <c r="A7" s="343"/>
      <c r="B7" s="344"/>
      <c r="C7" s="345"/>
      <c r="D7" s="69" t="s">
        <v>1319</v>
      </c>
      <c r="E7" s="87">
        <f>SUM(F87)</f>
        <v>95906</v>
      </c>
      <c r="F7" s="87">
        <f>SUM(F88)</f>
        <v>37.55</v>
      </c>
      <c r="G7" s="88">
        <f>SUM(F89)</f>
        <v>0.03915292056805622</v>
      </c>
    </row>
    <row r="8" spans="1:7" ht="21.75" customHeight="1">
      <c r="A8" s="346"/>
      <c r="B8" s="347"/>
      <c r="C8" s="348"/>
      <c r="D8" s="69" t="s">
        <v>469</v>
      </c>
      <c r="E8" s="87">
        <f>SUM(G87)</f>
        <v>8900</v>
      </c>
      <c r="F8" s="87">
        <f>SUM(G88)</f>
        <v>4520.47</v>
      </c>
      <c r="G8" s="88">
        <f>SUM(G89)</f>
        <v>50.79179775280899</v>
      </c>
    </row>
    <row r="11" spans="1:8" s="145" customFormat="1" ht="21" customHeight="1">
      <c r="A11" s="136" t="s">
        <v>1454</v>
      </c>
      <c r="B11" s="137"/>
      <c r="C11" s="138"/>
      <c r="D11" s="139"/>
      <c r="E11" s="140">
        <f>SUM(E28,E56,E69)</f>
        <v>173706</v>
      </c>
      <c r="F11" s="140">
        <f>SUM(F28,F56,F69)</f>
        <v>25174.14</v>
      </c>
      <c r="G11" s="140">
        <f>SUM(G28,G56,G69)</f>
        <v>171706</v>
      </c>
      <c r="H11" s="140">
        <f>IF(E11=0,,F11/E11*100)</f>
        <v>14.492383682774342</v>
      </c>
    </row>
    <row r="12" spans="1:8" s="145" customFormat="1" ht="18" customHeight="1">
      <c r="A12" s="18" t="s">
        <v>871</v>
      </c>
      <c r="B12" s="62" t="s">
        <v>1455</v>
      </c>
      <c r="C12" s="27" t="s">
        <v>477</v>
      </c>
      <c r="D12" s="19" t="s">
        <v>1456</v>
      </c>
      <c r="E12" s="40" t="s">
        <v>464</v>
      </c>
      <c r="F12" s="40" t="s">
        <v>1295</v>
      </c>
      <c r="G12" s="40" t="s">
        <v>1299</v>
      </c>
      <c r="H12" s="233" t="s">
        <v>465</v>
      </c>
    </row>
    <row r="13" spans="1:8" s="145" customFormat="1" ht="18" customHeight="1">
      <c r="A13" s="76" t="s">
        <v>470</v>
      </c>
      <c r="B13" s="77" t="s">
        <v>471</v>
      </c>
      <c r="C13" s="78" t="s">
        <v>472</v>
      </c>
      <c r="D13" s="79" t="s">
        <v>462</v>
      </c>
      <c r="E13" s="80"/>
      <c r="F13" s="80"/>
      <c r="G13" s="80"/>
      <c r="H13" s="234"/>
    </row>
    <row r="14" spans="1:12" s="145" customFormat="1" ht="18" customHeight="1">
      <c r="A14" s="47" t="s">
        <v>473</v>
      </c>
      <c r="B14" s="47" t="s">
        <v>474</v>
      </c>
      <c r="C14" s="25" t="s">
        <v>475</v>
      </c>
      <c r="D14" s="146" t="s">
        <v>476</v>
      </c>
      <c r="E14" s="63">
        <f>SUM(E15:E19)</f>
        <v>153806</v>
      </c>
      <c r="F14" s="63">
        <f>SUM(F15:F19)</f>
        <v>16977.51</v>
      </c>
      <c r="G14" s="63">
        <f>SUM(G15:G19)</f>
        <v>151806</v>
      </c>
      <c r="H14" s="63">
        <f aca="true" t="shared" si="0" ref="H14:H28">IF(E14=0,,F14/E14*100)</f>
        <v>11.038262486508978</v>
      </c>
      <c r="I14" s="147"/>
      <c r="J14" s="147"/>
      <c r="K14" s="147"/>
      <c r="L14" s="147"/>
    </row>
    <row r="15" spans="1:12" s="145" customFormat="1" ht="18" customHeight="1">
      <c r="A15" s="68">
        <v>630</v>
      </c>
      <c r="B15" s="73" t="s">
        <v>78</v>
      </c>
      <c r="C15" s="32" t="s">
        <v>1540</v>
      </c>
      <c r="D15" s="33" t="s">
        <v>224</v>
      </c>
      <c r="E15" s="34">
        <v>49000</v>
      </c>
      <c r="F15" s="34">
        <v>12419.49</v>
      </c>
      <c r="G15" s="34">
        <v>49000</v>
      </c>
      <c r="H15" s="34">
        <f t="shared" si="0"/>
        <v>25.345897959183674</v>
      </c>
      <c r="I15" s="147"/>
      <c r="J15" s="147"/>
      <c r="K15" s="147"/>
      <c r="L15" s="147"/>
    </row>
    <row r="16" spans="1:12" s="145" customFormat="1" ht="18" customHeight="1">
      <c r="A16" s="60">
        <v>711</v>
      </c>
      <c r="B16" s="73" t="s">
        <v>79</v>
      </c>
      <c r="C16" s="32" t="s">
        <v>1540</v>
      </c>
      <c r="D16" s="61" t="s">
        <v>225</v>
      </c>
      <c r="E16" s="34">
        <v>0</v>
      </c>
      <c r="F16" s="34">
        <v>0</v>
      </c>
      <c r="G16" s="34">
        <v>0</v>
      </c>
      <c r="H16" s="34">
        <f t="shared" si="0"/>
        <v>0</v>
      </c>
      <c r="I16" s="147"/>
      <c r="J16" s="147"/>
      <c r="K16" s="147"/>
      <c r="L16" s="147"/>
    </row>
    <row r="17" spans="1:12" s="145" customFormat="1" ht="18" customHeight="1">
      <c r="A17" s="68">
        <v>716</v>
      </c>
      <c r="B17" s="73" t="s">
        <v>81</v>
      </c>
      <c r="C17" s="32" t="s">
        <v>1540</v>
      </c>
      <c r="D17" s="33" t="s">
        <v>226</v>
      </c>
      <c r="E17" s="34">
        <v>0</v>
      </c>
      <c r="F17" s="34">
        <v>0</v>
      </c>
      <c r="G17" s="34">
        <v>0</v>
      </c>
      <c r="H17" s="34">
        <f t="shared" si="0"/>
        <v>0</v>
      </c>
      <c r="I17" s="147"/>
      <c r="J17" s="147"/>
      <c r="K17" s="147"/>
      <c r="L17" s="147"/>
    </row>
    <row r="18" spans="1:12" s="145" customFormat="1" ht="18" customHeight="1">
      <c r="A18" s="68">
        <v>717001</v>
      </c>
      <c r="B18" s="73" t="s">
        <v>82</v>
      </c>
      <c r="C18" s="32" t="s">
        <v>1540</v>
      </c>
      <c r="D18" s="69" t="s">
        <v>80</v>
      </c>
      <c r="E18" s="34">
        <v>95906</v>
      </c>
      <c r="F18" s="34">
        <v>37.55</v>
      </c>
      <c r="G18" s="34">
        <v>93906</v>
      </c>
      <c r="H18" s="34">
        <f t="shared" si="0"/>
        <v>0.03915292056805622</v>
      </c>
      <c r="I18" s="147"/>
      <c r="J18" s="147"/>
      <c r="K18" s="147"/>
      <c r="L18" s="147"/>
    </row>
    <row r="19" spans="1:12" s="145" customFormat="1" ht="18" customHeight="1">
      <c r="A19" s="68">
        <v>821</v>
      </c>
      <c r="B19" s="73" t="s">
        <v>508</v>
      </c>
      <c r="C19" s="32" t="s">
        <v>1540</v>
      </c>
      <c r="D19" s="70" t="s">
        <v>1178</v>
      </c>
      <c r="E19" s="67">
        <v>8900</v>
      </c>
      <c r="F19" s="34">
        <v>4520.47</v>
      </c>
      <c r="G19" s="34">
        <v>8900</v>
      </c>
      <c r="H19" s="34">
        <f t="shared" si="0"/>
        <v>50.79179775280899</v>
      </c>
      <c r="I19" s="147"/>
      <c r="J19" s="147"/>
      <c r="K19" s="147"/>
      <c r="L19" s="147"/>
    </row>
    <row r="20" spans="1:8" s="145" customFormat="1" ht="18" customHeight="1">
      <c r="A20" s="47" t="s">
        <v>1704</v>
      </c>
      <c r="B20" s="47" t="s">
        <v>1705</v>
      </c>
      <c r="C20" s="25" t="s">
        <v>475</v>
      </c>
      <c r="D20" s="17" t="s">
        <v>1304</v>
      </c>
      <c r="E20" s="26">
        <f>SUM(E21:E21)</f>
        <v>0</v>
      </c>
      <c r="F20" s="26">
        <f>SUM(F21:F21)</f>
        <v>0</v>
      </c>
      <c r="G20" s="26">
        <f>SUM(G21:G21)</f>
        <v>0</v>
      </c>
      <c r="H20" s="26">
        <f t="shared" si="0"/>
        <v>0</v>
      </c>
    </row>
    <row r="21" spans="1:8" s="145" customFormat="1" ht="18" customHeight="1">
      <c r="A21" s="144"/>
      <c r="B21" s="73" t="s">
        <v>1457</v>
      </c>
      <c r="C21" s="32" t="s">
        <v>1540</v>
      </c>
      <c r="D21" s="33"/>
      <c r="E21" s="67"/>
      <c r="F21" s="67"/>
      <c r="G21" s="67"/>
      <c r="H21" s="34">
        <f t="shared" si="0"/>
        <v>0</v>
      </c>
    </row>
    <row r="22" spans="1:8" s="145" customFormat="1" ht="18" customHeight="1">
      <c r="A22" s="47" t="s">
        <v>1712</v>
      </c>
      <c r="B22" s="47" t="s">
        <v>1713</v>
      </c>
      <c r="C22" s="25" t="s">
        <v>475</v>
      </c>
      <c r="D22" s="17" t="s">
        <v>1714</v>
      </c>
      <c r="E22" s="26">
        <f>SUM(E23:E23)</f>
        <v>0</v>
      </c>
      <c r="F22" s="26">
        <f>SUM(F23:F23)</f>
        <v>0</v>
      </c>
      <c r="G22" s="26">
        <f>SUM(G23:G23)</f>
        <v>0</v>
      </c>
      <c r="H22" s="26">
        <f t="shared" si="0"/>
        <v>0</v>
      </c>
    </row>
    <row r="23" spans="1:8" s="145" customFormat="1" ht="18" customHeight="1">
      <c r="A23" s="32"/>
      <c r="B23" s="73" t="s">
        <v>1458</v>
      </c>
      <c r="C23" s="32" t="s">
        <v>1540</v>
      </c>
      <c r="D23" s="33"/>
      <c r="E23" s="67"/>
      <c r="F23" s="67"/>
      <c r="G23" s="67"/>
      <c r="H23" s="34">
        <f t="shared" si="0"/>
        <v>0</v>
      </c>
    </row>
    <row r="24" spans="1:8" s="145" customFormat="1" ht="18" customHeight="1">
      <c r="A24" s="47" t="s">
        <v>1499</v>
      </c>
      <c r="B24" s="47" t="s">
        <v>1351</v>
      </c>
      <c r="C24" s="25" t="s">
        <v>475</v>
      </c>
      <c r="D24" s="17" t="s">
        <v>1352</v>
      </c>
      <c r="E24" s="26">
        <f>SUM(E25:E25)</f>
        <v>0</v>
      </c>
      <c r="F24" s="26">
        <f>SUM(F25:F25)</f>
        <v>0</v>
      </c>
      <c r="G24" s="26">
        <f>SUM(G25:G25)</f>
        <v>0</v>
      </c>
      <c r="H24" s="26">
        <f t="shared" si="0"/>
        <v>0</v>
      </c>
    </row>
    <row r="25" spans="1:8" s="145" customFormat="1" ht="18" customHeight="1">
      <c r="A25" s="32"/>
      <c r="B25" s="73" t="s">
        <v>1459</v>
      </c>
      <c r="C25" s="32" t="s">
        <v>1540</v>
      </c>
      <c r="D25" s="33"/>
      <c r="E25" s="34"/>
      <c r="F25" s="34"/>
      <c r="G25" s="67"/>
      <c r="H25" s="34">
        <f t="shared" si="0"/>
        <v>0</v>
      </c>
    </row>
    <row r="26" spans="1:8" s="145" customFormat="1" ht="18" customHeight="1">
      <c r="A26" s="47" t="s">
        <v>1550</v>
      </c>
      <c r="B26" s="47" t="s">
        <v>1717</v>
      </c>
      <c r="C26" s="25" t="s">
        <v>475</v>
      </c>
      <c r="D26" s="17" t="s">
        <v>1718</v>
      </c>
      <c r="E26" s="26">
        <f>SUM(E27:E27)</f>
        <v>0</v>
      </c>
      <c r="F26" s="26">
        <f>SUM(F27:F27)</f>
        <v>0</v>
      </c>
      <c r="G26" s="26">
        <f>SUM(G27:G27)</f>
        <v>0</v>
      </c>
      <c r="H26" s="26">
        <f t="shared" si="0"/>
        <v>0</v>
      </c>
    </row>
    <row r="27" spans="1:8" s="145" customFormat="1" ht="18" customHeight="1">
      <c r="A27" s="64"/>
      <c r="B27" s="73" t="s">
        <v>1460</v>
      </c>
      <c r="C27" s="32" t="s">
        <v>1540</v>
      </c>
      <c r="D27" s="30"/>
      <c r="E27" s="67"/>
      <c r="F27" s="67"/>
      <c r="G27" s="67"/>
      <c r="H27" s="34">
        <f t="shared" si="0"/>
        <v>0</v>
      </c>
    </row>
    <row r="28" spans="1:8" s="145" customFormat="1" ht="18" customHeight="1">
      <c r="A28" s="24"/>
      <c r="B28" s="72"/>
      <c r="C28" s="23" t="s">
        <v>1540</v>
      </c>
      <c r="D28" s="24" t="s">
        <v>466</v>
      </c>
      <c r="E28" s="31">
        <f>SUM(E26,E24,E22,E20,E14)</f>
        <v>153806</v>
      </c>
      <c r="F28" s="31">
        <f>SUM(F26,F24,F22,F20,F14)</f>
        <v>16977.51</v>
      </c>
      <c r="G28" s="31">
        <f>SUM(G26,G24,G22,G20,G14)</f>
        <v>151806</v>
      </c>
      <c r="H28" s="31">
        <f t="shared" si="0"/>
        <v>11.038262486508978</v>
      </c>
    </row>
    <row r="30" spans="1:8" ht="12.75">
      <c r="A30" s="327" t="s">
        <v>713</v>
      </c>
      <c r="B30" s="327"/>
      <c r="C30" s="327"/>
      <c r="D30" s="327"/>
      <c r="E30" s="327"/>
      <c r="F30" s="327"/>
      <c r="G30" s="327"/>
      <c r="H30" s="328"/>
    </row>
    <row r="31" spans="1:8" ht="16.5" customHeight="1">
      <c r="A31" s="329" t="s">
        <v>34</v>
      </c>
      <c r="B31" s="330"/>
      <c r="C31" s="330"/>
      <c r="D31" s="330"/>
      <c r="E31" s="330"/>
      <c r="F31" s="330"/>
      <c r="G31" s="330"/>
      <c r="H31" s="330"/>
    </row>
    <row r="32" spans="1:8" ht="16.5" customHeight="1">
      <c r="A32" s="330"/>
      <c r="B32" s="330"/>
      <c r="C32" s="330"/>
      <c r="D32" s="330"/>
      <c r="E32" s="330"/>
      <c r="F32" s="330"/>
      <c r="G32" s="330"/>
      <c r="H32" s="330"/>
    </row>
    <row r="34" spans="1:8" ht="18" customHeight="1">
      <c r="A34" s="18" t="s">
        <v>871</v>
      </c>
      <c r="B34" s="62" t="s">
        <v>74</v>
      </c>
      <c r="C34" s="27" t="s">
        <v>477</v>
      </c>
      <c r="D34" s="19" t="s">
        <v>76</v>
      </c>
      <c r="E34" s="40" t="s">
        <v>464</v>
      </c>
      <c r="F34" s="40" t="s">
        <v>1295</v>
      </c>
      <c r="G34" s="40" t="s">
        <v>1299</v>
      </c>
      <c r="H34" s="233" t="s">
        <v>465</v>
      </c>
    </row>
    <row r="35" spans="1:8" ht="18" customHeight="1">
      <c r="A35" s="76" t="s">
        <v>470</v>
      </c>
      <c r="B35" s="77" t="s">
        <v>471</v>
      </c>
      <c r="C35" s="78" t="s">
        <v>472</v>
      </c>
      <c r="D35" s="79" t="s">
        <v>462</v>
      </c>
      <c r="E35" s="80"/>
      <c r="F35" s="80"/>
      <c r="G35" s="80"/>
      <c r="H35" s="234"/>
    </row>
    <row r="36" spans="1:8" ht="18" customHeight="1">
      <c r="A36" s="47" t="s">
        <v>473</v>
      </c>
      <c r="B36" s="47" t="s">
        <v>474</v>
      </c>
      <c r="C36" s="25" t="s">
        <v>475</v>
      </c>
      <c r="D36" s="146" t="s">
        <v>476</v>
      </c>
      <c r="E36" s="63">
        <f>SUM(E37:E40)</f>
        <v>6800</v>
      </c>
      <c r="F36" s="63">
        <f>SUM(F37:F40)</f>
        <v>2602.53</v>
      </c>
      <c r="G36" s="63">
        <f>SUM(G37:G40)</f>
        <v>6800</v>
      </c>
      <c r="H36" s="63">
        <f aca="true" t="shared" si="1" ref="H36:H56">IF(E36=0,,F36/E36*100)</f>
        <v>38.2725</v>
      </c>
    </row>
    <row r="37" spans="1:8" ht="18" customHeight="1">
      <c r="A37" s="68">
        <v>61.62</v>
      </c>
      <c r="B37" s="73" t="s">
        <v>83</v>
      </c>
      <c r="C37" s="32" t="s">
        <v>1540</v>
      </c>
      <c r="D37" s="156" t="s">
        <v>1179</v>
      </c>
      <c r="E37" s="67">
        <v>1400</v>
      </c>
      <c r="F37" s="143">
        <v>0</v>
      </c>
      <c r="G37" s="34">
        <v>1400</v>
      </c>
      <c r="H37" s="34">
        <f t="shared" si="1"/>
        <v>0</v>
      </c>
    </row>
    <row r="38" spans="1:8" ht="18" customHeight="1">
      <c r="A38" s="32">
        <v>631</v>
      </c>
      <c r="B38" s="73" t="s">
        <v>1180</v>
      </c>
      <c r="C38" s="32" t="s">
        <v>1540</v>
      </c>
      <c r="D38" s="33" t="s">
        <v>716</v>
      </c>
      <c r="E38" s="67">
        <v>50</v>
      </c>
      <c r="F38" s="143">
        <v>0</v>
      </c>
      <c r="G38" s="34">
        <v>50</v>
      </c>
      <c r="H38" s="34">
        <f t="shared" si="1"/>
        <v>0</v>
      </c>
    </row>
    <row r="39" spans="1:8" ht="18" customHeight="1">
      <c r="A39" s="32">
        <v>637</v>
      </c>
      <c r="B39" s="73" t="s">
        <v>1181</v>
      </c>
      <c r="C39" s="32" t="s">
        <v>1540</v>
      </c>
      <c r="D39" s="33" t="s">
        <v>1301</v>
      </c>
      <c r="E39" s="67">
        <v>300</v>
      </c>
      <c r="F39" s="143">
        <v>281.92</v>
      </c>
      <c r="G39" s="34">
        <v>300</v>
      </c>
      <c r="H39" s="34">
        <f t="shared" si="1"/>
        <v>93.97333333333334</v>
      </c>
    </row>
    <row r="40" spans="1:8" ht="18" customHeight="1">
      <c r="A40" s="68">
        <v>651</v>
      </c>
      <c r="B40" s="73" t="s">
        <v>1182</v>
      </c>
      <c r="C40" s="32" t="s">
        <v>860</v>
      </c>
      <c r="D40" s="156" t="s">
        <v>1183</v>
      </c>
      <c r="E40" s="67">
        <v>5050</v>
      </c>
      <c r="F40" s="143">
        <v>2320.61</v>
      </c>
      <c r="G40" s="34">
        <v>5050</v>
      </c>
      <c r="H40" s="34">
        <f t="shared" si="1"/>
        <v>45.95267326732674</v>
      </c>
    </row>
    <row r="41" spans="1:8" ht="18" customHeight="1">
      <c r="A41" s="47" t="s">
        <v>1704</v>
      </c>
      <c r="B41" s="47" t="s">
        <v>1705</v>
      </c>
      <c r="C41" s="25" t="s">
        <v>475</v>
      </c>
      <c r="D41" s="17" t="s">
        <v>1304</v>
      </c>
      <c r="E41" s="26">
        <f>SUM(E42:E49)</f>
        <v>12500</v>
      </c>
      <c r="F41" s="26">
        <f>SUM(F42:F49)</f>
        <v>5278.1</v>
      </c>
      <c r="G41" s="26">
        <f>SUM(G42:G49)</f>
        <v>12500</v>
      </c>
      <c r="H41" s="26">
        <f t="shared" si="1"/>
        <v>42.2248</v>
      </c>
    </row>
    <row r="42" spans="1:8" ht="18" customHeight="1">
      <c r="A42" s="144">
        <v>61</v>
      </c>
      <c r="B42" s="73" t="s">
        <v>84</v>
      </c>
      <c r="C42" s="32" t="s">
        <v>1540</v>
      </c>
      <c r="D42" s="33" t="s">
        <v>742</v>
      </c>
      <c r="E42" s="67">
        <v>9200</v>
      </c>
      <c r="F42" s="34">
        <v>3879.08</v>
      </c>
      <c r="G42" s="67">
        <v>9200</v>
      </c>
      <c r="H42" s="34">
        <f t="shared" si="1"/>
        <v>42.16391304347826</v>
      </c>
    </row>
    <row r="43" spans="1:8" ht="18" customHeight="1">
      <c r="A43" s="32">
        <v>62</v>
      </c>
      <c r="B43" s="73" t="s">
        <v>88</v>
      </c>
      <c r="C43" s="32" t="s">
        <v>1540</v>
      </c>
      <c r="D43" s="33" t="s">
        <v>1310</v>
      </c>
      <c r="E43" s="67">
        <v>2950</v>
      </c>
      <c r="F43" s="34">
        <v>1355.59</v>
      </c>
      <c r="G43" s="67">
        <v>2950</v>
      </c>
      <c r="H43" s="34">
        <f t="shared" si="1"/>
        <v>45.9522033898305</v>
      </c>
    </row>
    <row r="44" spans="1:8" ht="18" customHeight="1">
      <c r="A44" s="32">
        <v>632</v>
      </c>
      <c r="B44" s="73" t="s">
        <v>509</v>
      </c>
      <c r="C44" s="32" t="s">
        <v>1540</v>
      </c>
      <c r="D44" s="33" t="s">
        <v>1553</v>
      </c>
      <c r="E44" s="67">
        <v>0</v>
      </c>
      <c r="F44" s="67">
        <v>0</v>
      </c>
      <c r="G44" s="67">
        <v>0</v>
      </c>
      <c r="H44" s="34">
        <f t="shared" si="1"/>
        <v>0</v>
      </c>
    </row>
    <row r="45" spans="1:8" ht="18" customHeight="1">
      <c r="A45" s="32">
        <v>633</v>
      </c>
      <c r="B45" s="73" t="s">
        <v>510</v>
      </c>
      <c r="C45" s="32" t="s">
        <v>1540</v>
      </c>
      <c r="D45" s="33" t="s">
        <v>1349</v>
      </c>
      <c r="E45" s="67">
        <v>0</v>
      </c>
      <c r="F45" s="67">
        <v>0</v>
      </c>
      <c r="G45" s="67">
        <v>0</v>
      </c>
      <c r="H45" s="34">
        <f t="shared" si="1"/>
        <v>0</v>
      </c>
    </row>
    <row r="46" spans="1:8" ht="18" customHeight="1">
      <c r="A46" s="32">
        <v>634</v>
      </c>
      <c r="B46" s="73" t="s">
        <v>511</v>
      </c>
      <c r="C46" s="32" t="s">
        <v>1540</v>
      </c>
      <c r="D46" s="33" t="s">
        <v>1350</v>
      </c>
      <c r="E46" s="67">
        <v>0</v>
      </c>
      <c r="F46" s="67">
        <v>0</v>
      </c>
      <c r="G46" s="67">
        <v>0</v>
      </c>
      <c r="H46" s="34">
        <f t="shared" si="1"/>
        <v>0</v>
      </c>
    </row>
    <row r="47" spans="1:8" ht="18" customHeight="1">
      <c r="A47" s="32">
        <v>635</v>
      </c>
      <c r="B47" s="73" t="s">
        <v>512</v>
      </c>
      <c r="C47" s="32" t="s">
        <v>1540</v>
      </c>
      <c r="D47" s="33" t="s">
        <v>552</v>
      </c>
      <c r="E47" s="67">
        <v>0</v>
      </c>
      <c r="F47" s="67">
        <v>0</v>
      </c>
      <c r="G47" s="67">
        <v>0</v>
      </c>
      <c r="H47" s="34">
        <f t="shared" si="1"/>
        <v>0</v>
      </c>
    </row>
    <row r="48" spans="1:8" ht="18" customHeight="1">
      <c r="A48" s="32">
        <v>637</v>
      </c>
      <c r="B48" s="73" t="s">
        <v>513</v>
      </c>
      <c r="C48" s="32" t="s">
        <v>1540</v>
      </c>
      <c r="D48" s="33" t="s">
        <v>1301</v>
      </c>
      <c r="E48" s="67">
        <v>350</v>
      </c>
      <c r="F48" s="67">
        <v>43.43</v>
      </c>
      <c r="G48" s="67">
        <v>350</v>
      </c>
      <c r="H48" s="34">
        <f t="shared" si="1"/>
        <v>12.40857142857143</v>
      </c>
    </row>
    <row r="49" spans="1:8" ht="18" customHeight="1">
      <c r="A49" s="32"/>
      <c r="B49" s="73" t="s">
        <v>514</v>
      </c>
      <c r="C49" s="32" t="s">
        <v>1540</v>
      </c>
      <c r="D49" s="33"/>
      <c r="E49" s="67"/>
      <c r="F49" s="34"/>
      <c r="G49" s="67"/>
      <c r="H49" s="34">
        <f t="shared" si="1"/>
        <v>0</v>
      </c>
    </row>
    <row r="50" spans="1:8" ht="18" customHeight="1">
      <c r="A50" s="47" t="s">
        <v>1712</v>
      </c>
      <c r="B50" s="47" t="s">
        <v>1713</v>
      </c>
      <c r="C50" s="25" t="s">
        <v>475</v>
      </c>
      <c r="D50" s="17" t="s">
        <v>1714</v>
      </c>
      <c r="E50" s="26">
        <f>SUM(E51:E51)</f>
        <v>0</v>
      </c>
      <c r="F50" s="26">
        <f>SUM(F51:F51)</f>
        <v>0</v>
      </c>
      <c r="G50" s="26">
        <f>SUM(G51:G51)</f>
        <v>0</v>
      </c>
      <c r="H50" s="26">
        <f t="shared" si="1"/>
        <v>0</v>
      </c>
    </row>
    <row r="51" spans="1:8" ht="18" customHeight="1">
      <c r="A51" s="32"/>
      <c r="B51" s="73" t="s">
        <v>85</v>
      </c>
      <c r="C51" s="32" t="s">
        <v>1540</v>
      </c>
      <c r="D51" s="33"/>
      <c r="E51" s="67"/>
      <c r="F51" s="67"/>
      <c r="G51" s="67"/>
      <c r="H51" s="34">
        <f t="shared" si="1"/>
        <v>0</v>
      </c>
    </row>
    <row r="52" spans="1:8" ht="18" customHeight="1">
      <c r="A52" s="47" t="s">
        <v>1499</v>
      </c>
      <c r="B52" s="47" t="s">
        <v>1351</v>
      </c>
      <c r="C52" s="25" t="s">
        <v>475</v>
      </c>
      <c r="D52" s="17" t="s">
        <v>1352</v>
      </c>
      <c r="E52" s="26">
        <f>SUM(E53:E53)</f>
        <v>0</v>
      </c>
      <c r="F52" s="26">
        <f>SUM(F53:F53)</f>
        <v>0</v>
      </c>
      <c r="G52" s="26">
        <f>SUM(G53:G53)</f>
        <v>0</v>
      </c>
      <c r="H52" s="26">
        <f t="shared" si="1"/>
        <v>0</v>
      </c>
    </row>
    <row r="53" spans="1:8" ht="18" customHeight="1">
      <c r="A53" s="32"/>
      <c r="B53" s="73" t="s">
        <v>86</v>
      </c>
      <c r="C53" s="32" t="s">
        <v>1540</v>
      </c>
      <c r="D53" s="33"/>
      <c r="E53" s="34"/>
      <c r="F53" s="34"/>
      <c r="G53" s="67"/>
      <c r="H53" s="34">
        <f t="shared" si="1"/>
        <v>0</v>
      </c>
    </row>
    <row r="54" spans="1:8" ht="18" customHeight="1">
      <c r="A54" s="47" t="s">
        <v>1550</v>
      </c>
      <c r="B54" s="47" t="s">
        <v>1717</v>
      </c>
      <c r="C54" s="25" t="s">
        <v>475</v>
      </c>
      <c r="D54" s="17" t="s">
        <v>1718</v>
      </c>
      <c r="E54" s="26">
        <f>SUM(E55:E55)</f>
        <v>0</v>
      </c>
      <c r="F54" s="26">
        <f>SUM(F55:F55)</f>
        <v>0</v>
      </c>
      <c r="G54" s="26">
        <f>SUM(G55:G55)</f>
        <v>0</v>
      </c>
      <c r="H54" s="26">
        <f t="shared" si="1"/>
        <v>0</v>
      </c>
    </row>
    <row r="55" spans="1:8" ht="18" customHeight="1">
      <c r="A55" s="64"/>
      <c r="B55" s="73" t="s">
        <v>87</v>
      </c>
      <c r="C55" s="32" t="s">
        <v>1540</v>
      </c>
      <c r="D55" s="30"/>
      <c r="E55" s="67"/>
      <c r="F55" s="67"/>
      <c r="G55" s="67"/>
      <c r="H55" s="34">
        <f t="shared" si="1"/>
        <v>0</v>
      </c>
    </row>
    <row r="56" spans="1:8" ht="18" customHeight="1">
      <c r="A56" s="24"/>
      <c r="B56" s="72"/>
      <c r="C56" s="23" t="s">
        <v>1540</v>
      </c>
      <c r="D56" s="24" t="s">
        <v>466</v>
      </c>
      <c r="E56" s="31">
        <f>SUM(E54,E52,E50,E41,E36)</f>
        <v>19300</v>
      </c>
      <c r="F56" s="31">
        <f>SUM(F54,F52,F50,F41,F36)</f>
        <v>7880.630000000001</v>
      </c>
      <c r="G56" s="31">
        <f>SUM(G54,G52,G50,G41,G36)</f>
        <v>19300</v>
      </c>
      <c r="H56" s="31">
        <f t="shared" si="1"/>
        <v>40.83227979274612</v>
      </c>
    </row>
    <row r="58" spans="1:8" ht="12.75">
      <c r="A58" s="327" t="s">
        <v>713</v>
      </c>
      <c r="B58" s="327"/>
      <c r="C58" s="327"/>
      <c r="D58" s="327"/>
      <c r="E58" s="327"/>
      <c r="F58" s="327"/>
      <c r="G58" s="327"/>
      <c r="H58" s="328"/>
    </row>
    <row r="59" spans="1:8" ht="12.75">
      <c r="A59" s="329" t="s">
        <v>35</v>
      </c>
      <c r="B59" s="330"/>
      <c r="C59" s="330"/>
      <c r="D59" s="330"/>
      <c r="E59" s="330"/>
      <c r="F59" s="330"/>
      <c r="G59" s="330"/>
      <c r="H59" s="330"/>
    </row>
    <row r="60" spans="1:8" ht="12.75">
      <c r="A60" s="330"/>
      <c r="B60" s="330"/>
      <c r="C60" s="330"/>
      <c r="D60" s="330"/>
      <c r="E60" s="330"/>
      <c r="F60" s="330"/>
      <c r="G60" s="330"/>
      <c r="H60" s="330"/>
    </row>
    <row r="62" spans="1:8" ht="16.5">
      <c r="A62" s="18" t="s">
        <v>875</v>
      </c>
      <c r="B62" s="62" t="s">
        <v>75</v>
      </c>
      <c r="C62" s="27" t="s">
        <v>477</v>
      </c>
      <c r="D62" s="19" t="s">
        <v>77</v>
      </c>
      <c r="E62" s="40" t="s">
        <v>464</v>
      </c>
      <c r="F62" s="40" t="s">
        <v>1295</v>
      </c>
      <c r="G62" s="40" t="s">
        <v>1299</v>
      </c>
      <c r="H62" s="233" t="s">
        <v>465</v>
      </c>
    </row>
    <row r="63" spans="1:8" ht="12.75">
      <c r="A63" s="76" t="s">
        <v>470</v>
      </c>
      <c r="B63" s="77" t="s">
        <v>471</v>
      </c>
      <c r="C63" s="78" t="s">
        <v>472</v>
      </c>
      <c r="D63" s="79" t="s">
        <v>462</v>
      </c>
      <c r="E63" s="80"/>
      <c r="F63" s="80"/>
      <c r="G63" s="80"/>
      <c r="H63" s="234"/>
    </row>
    <row r="64" spans="1:8" ht="12.75">
      <c r="A64" s="47" t="s">
        <v>473</v>
      </c>
      <c r="B64" s="47" t="s">
        <v>474</v>
      </c>
      <c r="C64" s="25" t="s">
        <v>475</v>
      </c>
      <c r="D64" s="146" t="s">
        <v>476</v>
      </c>
      <c r="E64" s="63">
        <f>SUM(E65:E68)</f>
        <v>600</v>
      </c>
      <c r="F64" s="63">
        <f>SUM(F65:F68)</f>
        <v>316</v>
      </c>
      <c r="G64" s="63">
        <f>SUM(G65:G68)</f>
        <v>600</v>
      </c>
      <c r="H64" s="63">
        <f aca="true" t="shared" si="2" ref="H64:H69">IF(E64=0,,F64/E64*100)</f>
        <v>52.666666666666664</v>
      </c>
    </row>
    <row r="65" spans="1:8" ht="12.75">
      <c r="A65" s="32">
        <v>632</v>
      </c>
      <c r="B65" s="73" t="s">
        <v>89</v>
      </c>
      <c r="C65" s="32" t="s">
        <v>1540</v>
      </c>
      <c r="D65" s="33" t="s">
        <v>1553</v>
      </c>
      <c r="E65" s="34">
        <v>600</v>
      </c>
      <c r="F65" s="143">
        <v>316</v>
      </c>
      <c r="G65" s="34">
        <v>600</v>
      </c>
      <c r="H65" s="34">
        <f t="shared" si="2"/>
        <v>52.666666666666664</v>
      </c>
    </row>
    <row r="66" spans="1:8" ht="12.75">
      <c r="A66" s="32">
        <v>633</v>
      </c>
      <c r="B66" s="73" t="s">
        <v>515</v>
      </c>
      <c r="C66" s="32" t="s">
        <v>1540</v>
      </c>
      <c r="D66" s="33" t="s">
        <v>1349</v>
      </c>
      <c r="E66" s="34">
        <v>0</v>
      </c>
      <c r="F66" s="34">
        <v>0</v>
      </c>
      <c r="G66" s="34">
        <v>0</v>
      </c>
      <c r="H66" s="34">
        <f t="shared" si="2"/>
        <v>0</v>
      </c>
    </row>
    <row r="67" spans="1:8" ht="12.75">
      <c r="A67" s="32">
        <v>635</v>
      </c>
      <c r="B67" s="73" t="s">
        <v>516</v>
      </c>
      <c r="C67" s="32" t="s">
        <v>1540</v>
      </c>
      <c r="D67" s="33" t="s">
        <v>552</v>
      </c>
      <c r="E67" s="34">
        <v>0</v>
      </c>
      <c r="F67" s="34">
        <v>0</v>
      </c>
      <c r="G67" s="34">
        <v>0</v>
      </c>
      <c r="H67" s="34">
        <f t="shared" si="2"/>
        <v>0</v>
      </c>
    </row>
    <row r="68" spans="1:8" ht="12.75">
      <c r="A68" s="32">
        <v>637</v>
      </c>
      <c r="B68" s="73" t="s">
        <v>517</v>
      </c>
      <c r="C68" s="32" t="s">
        <v>1540</v>
      </c>
      <c r="D68" s="33" t="s">
        <v>1301</v>
      </c>
      <c r="E68" s="34">
        <v>0</v>
      </c>
      <c r="F68" s="34">
        <v>0</v>
      </c>
      <c r="G68" s="34">
        <v>0</v>
      </c>
      <c r="H68" s="34">
        <f t="shared" si="2"/>
        <v>0</v>
      </c>
    </row>
    <row r="69" spans="1:8" ht="12.75">
      <c r="A69" s="24"/>
      <c r="B69" s="72"/>
      <c r="C69" s="23" t="s">
        <v>1540</v>
      </c>
      <c r="D69" s="24" t="s">
        <v>466</v>
      </c>
      <c r="E69" s="31">
        <f>SUM(E64)</f>
        <v>600</v>
      </c>
      <c r="F69" s="31">
        <f>SUM(F64)</f>
        <v>316</v>
      </c>
      <c r="G69" s="31">
        <f>SUM(G64)</f>
        <v>600</v>
      </c>
      <c r="H69" s="31">
        <f t="shared" si="2"/>
        <v>52.666666666666664</v>
      </c>
    </row>
    <row r="71" spans="1:8" ht="12.75" customHeight="1">
      <c r="A71" s="327" t="s">
        <v>713</v>
      </c>
      <c r="B71" s="327"/>
      <c r="C71" s="327"/>
      <c r="D71" s="327"/>
      <c r="E71" s="327"/>
      <c r="F71" s="327"/>
      <c r="G71" s="327"/>
      <c r="H71" s="328"/>
    </row>
    <row r="72" spans="1:8" ht="12.75">
      <c r="A72" s="329" t="s">
        <v>36</v>
      </c>
      <c r="B72" s="330"/>
      <c r="C72" s="330"/>
      <c r="D72" s="330"/>
      <c r="E72" s="330"/>
      <c r="F72" s="330"/>
      <c r="G72" s="330"/>
      <c r="H72" s="330"/>
    </row>
    <row r="73" spans="1:8" ht="12.75">
      <c r="A73" s="330"/>
      <c r="B73" s="330"/>
      <c r="C73" s="330"/>
      <c r="D73" s="330"/>
      <c r="E73" s="330"/>
      <c r="F73" s="330"/>
      <c r="G73" s="330"/>
      <c r="H73" s="330"/>
    </row>
    <row r="76" spans="1:8" ht="20.25" customHeight="1">
      <c r="A76" s="373" t="s">
        <v>1461</v>
      </c>
      <c r="B76" s="373"/>
      <c r="C76" s="373"/>
      <c r="D76" s="373"/>
      <c r="E76" s="374">
        <v>2013</v>
      </c>
      <c r="F76" s="374"/>
      <c r="G76" s="374"/>
      <c r="H76" s="375"/>
    </row>
    <row r="77" spans="1:8" ht="20.25" customHeight="1">
      <c r="A77" s="86" t="s">
        <v>470</v>
      </c>
      <c r="B77" s="37" t="s">
        <v>471</v>
      </c>
      <c r="C77" s="14" t="s">
        <v>472</v>
      </c>
      <c r="D77" s="15" t="s">
        <v>462</v>
      </c>
      <c r="E77" s="86" t="s">
        <v>1318</v>
      </c>
      <c r="F77" s="86" t="s">
        <v>1319</v>
      </c>
      <c r="G77" s="86" t="s">
        <v>469</v>
      </c>
      <c r="H77" s="236" t="s">
        <v>466</v>
      </c>
    </row>
    <row r="78" spans="1:8" ht="20.25" customHeight="1">
      <c r="A78" s="106" t="s">
        <v>1322</v>
      </c>
      <c r="B78" s="353" t="s">
        <v>1455</v>
      </c>
      <c r="C78" s="356" t="s">
        <v>477</v>
      </c>
      <c r="D78" s="359" t="s">
        <v>1456</v>
      </c>
      <c r="E78" s="107">
        <f>SUM(E15)</f>
        <v>49000</v>
      </c>
      <c r="F78" s="107">
        <f>SUM(E16:E18)</f>
        <v>95906</v>
      </c>
      <c r="G78" s="107">
        <f>SUM(E19)</f>
        <v>8900</v>
      </c>
      <c r="H78" s="107">
        <f>SUM(E78:G78)</f>
        <v>153806</v>
      </c>
    </row>
    <row r="79" spans="1:8" ht="20.25" customHeight="1">
      <c r="A79" s="106" t="s">
        <v>1324</v>
      </c>
      <c r="B79" s="354"/>
      <c r="C79" s="357"/>
      <c r="D79" s="360"/>
      <c r="E79" s="110">
        <f>SUM(F15)</f>
        <v>12419.49</v>
      </c>
      <c r="F79" s="110">
        <f>SUM(F16:F18)</f>
        <v>37.55</v>
      </c>
      <c r="G79" s="110">
        <f>SUM(F19)</f>
        <v>4520.47</v>
      </c>
      <c r="H79" s="107">
        <f>SUM(E79:G79)</f>
        <v>16977.51</v>
      </c>
    </row>
    <row r="80" spans="1:8" ht="20.25" customHeight="1">
      <c r="A80" s="106" t="s">
        <v>1325</v>
      </c>
      <c r="B80" s="355"/>
      <c r="C80" s="358"/>
      <c r="D80" s="361"/>
      <c r="E80" s="110">
        <f>IF(E79=0,,E79/E78*100)</f>
        <v>25.345897959183674</v>
      </c>
      <c r="F80" s="110">
        <f>IF(F79=0,,F79/F78*100)</f>
        <v>0.03915292056805622</v>
      </c>
      <c r="G80" s="110">
        <f>IF(G79=0,,G79/G78*100)</f>
        <v>50.79179775280899</v>
      </c>
      <c r="H80" s="110">
        <f>IF(H79=0,,H79/H78*100)</f>
        <v>11.038262486508978</v>
      </c>
    </row>
    <row r="81" spans="1:8" ht="20.25" customHeight="1">
      <c r="A81" s="106" t="s">
        <v>1322</v>
      </c>
      <c r="B81" s="353" t="s">
        <v>74</v>
      </c>
      <c r="C81" s="356" t="s">
        <v>477</v>
      </c>
      <c r="D81" s="359" t="s">
        <v>76</v>
      </c>
      <c r="E81" s="107">
        <f>SUM(E37:E40,E42:E48)</f>
        <v>19300</v>
      </c>
      <c r="F81" s="107"/>
      <c r="G81" s="107"/>
      <c r="H81" s="107">
        <f>SUM(E81:G81)</f>
        <v>19300</v>
      </c>
    </row>
    <row r="82" spans="1:8" ht="20.25" customHeight="1">
      <c r="A82" s="106" t="s">
        <v>1324</v>
      </c>
      <c r="B82" s="354"/>
      <c r="C82" s="357"/>
      <c r="D82" s="360"/>
      <c r="E82" s="110">
        <f>SUM(F37:F40,F42:F48)</f>
        <v>7880.630000000001</v>
      </c>
      <c r="F82" s="110"/>
      <c r="G82" s="110"/>
      <c r="H82" s="107">
        <f>SUM(E82:G82)</f>
        <v>7880.630000000001</v>
      </c>
    </row>
    <row r="83" spans="1:8" ht="20.25" customHeight="1">
      <c r="A83" s="106" t="s">
        <v>1325</v>
      </c>
      <c r="B83" s="355"/>
      <c r="C83" s="358"/>
      <c r="D83" s="361"/>
      <c r="E83" s="110">
        <f>IF(E82=0,,E82/E81*100)</f>
        <v>40.83227979274612</v>
      </c>
      <c r="F83" s="110">
        <f>IF(F82=0,,F82/F81*100)</f>
        <v>0</v>
      </c>
      <c r="G83" s="110">
        <f>IF(G82=0,,G82/G81*100)</f>
        <v>0</v>
      </c>
      <c r="H83" s="110">
        <f>IF(H82=0,,H82/H81*100)</f>
        <v>40.83227979274612</v>
      </c>
    </row>
    <row r="84" spans="1:8" ht="20.25" customHeight="1">
      <c r="A84" s="106" t="s">
        <v>1322</v>
      </c>
      <c r="B84" s="353" t="s">
        <v>75</v>
      </c>
      <c r="C84" s="356" t="s">
        <v>477</v>
      </c>
      <c r="D84" s="359" t="s">
        <v>77</v>
      </c>
      <c r="E84" s="107">
        <f>SUM(E65:E68)</f>
        <v>600</v>
      </c>
      <c r="F84" s="107"/>
      <c r="G84" s="107"/>
      <c r="H84" s="107">
        <f>SUM(E84:G84)</f>
        <v>600</v>
      </c>
    </row>
    <row r="85" spans="1:8" ht="20.25" customHeight="1">
      <c r="A85" s="106" t="s">
        <v>1324</v>
      </c>
      <c r="B85" s="354"/>
      <c r="C85" s="357"/>
      <c r="D85" s="360"/>
      <c r="E85" s="110">
        <f>SUM(F65:F68)</f>
        <v>316</v>
      </c>
      <c r="F85" s="110"/>
      <c r="G85" s="110"/>
      <c r="H85" s="107">
        <f>SUM(E85:G85)</f>
        <v>316</v>
      </c>
    </row>
    <row r="86" spans="1:8" ht="20.25" customHeight="1">
      <c r="A86" s="106" t="s">
        <v>1325</v>
      </c>
      <c r="B86" s="355"/>
      <c r="C86" s="358"/>
      <c r="D86" s="361"/>
      <c r="E86" s="110">
        <f>IF(E85=0,,E85/E84*100)</f>
        <v>52.666666666666664</v>
      </c>
      <c r="F86" s="110">
        <f>IF(F85=0,,F85/F84*100)</f>
        <v>0</v>
      </c>
      <c r="G86" s="110">
        <f>IF(G85=0,,G85/G84*100)</f>
        <v>0</v>
      </c>
      <c r="H86" s="110">
        <f>IF(H85=0,,H85/H84*100)</f>
        <v>52.666666666666664</v>
      </c>
    </row>
    <row r="87" spans="1:8" ht="20.25" customHeight="1">
      <c r="A87" s="111" t="s">
        <v>1322</v>
      </c>
      <c r="B87" s="112"/>
      <c r="C87" s="111"/>
      <c r="D87" s="48" t="s">
        <v>912</v>
      </c>
      <c r="E87" s="113">
        <f aca="true" t="shared" si="3" ref="E87:G88">SUM(E78,E81,E84)</f>
        <v>68900</v>
      </c>
      <c r="F87" s="113">
        <f t="shared" si="3"/>
        <v>95906</v>
      </c>
      <c r="G87" s="113">
        <f t="shared" si="3"/>
        <v>8900</v>
      </c>
      <c r="H87" s="113">
        <f>SUM(E87:G87)</f>
        <v>173706</v>
      </c>
    </row>
    <row r="88" spans="1:8" ht="20.25" customHeight="1">
      <c r="A88" s="111" t="s">
        <v>1324</v>
      </c>
      <c r="B88" s="112"/>
      <c r="C88" s="111"/>
      <c r="D88" s="48" t="s">
        <v>1298</v>
      </c>
      <c r="E88" s="113">
        <f t="shared" si="3"/>
        <v>20616.120000000003</v>
      </c>
      <c r="F88" s="113">
        <f t="shared" si="3"/>
        <v>37.55</v>
      </c>
      <c r="G88" s="113">
        <f t="shared" si="3"/>
        <v>4520.47</v>
      </c>
      <c r="H88" s="113">
        <f>SUM(E88:G88)</f>
        <v>25174.140000000003</v>
      </c>
    </row>
    <row r="89" spans="1:8" ht="20.25" customHeight="1">
      <c r="A89" s="111" t="s">
        <v>1325</v>
      </c>
      <c r="B89" s="112"/>
      <c r="C89" s="111"/>
      <c r="D89" s="48" t="s">
        <v>1326</v>
      </c>
      <c r="E89" s="113">
        <f>SUM(E80)</f>
        <v>25.345897959183674</v>
      </c>
      <c r="F89" s="113">
        <f>SUM(F80)</f>
        <v>0.03915292056805622</v>
      </c>
      <c r="G89" s="113">
        <f>SUM(G80)</f>
        <v>50.79179775280899</v>
      </c>
      <c r="H89" s="113">
        <f>IF(H88=0,,H88/H87*100)</f>
        <v>14.492383682774346</v>
      </c>
    </row>
    <row r="90" spans="1:8" ht="12.75">
      <c r="A90" s="115"/>
      <c r="B90" s="52"/>
      <c r="C90" s="51"/>
      <c r="D90" s="115"/>
      <c r="E90" s="115"/>
      <c r="F90" s="115"/>
      <c r="G90" s="116"/>
      <c r="H90" s="226"/>
    </row>
    <row r="91" spans="1:8" ht="12.75">
      <c r="A91" s="115" t="s">
        <v>1322</v>
      </c>
      <c r="B91" s="52" t="s">
        <v>912</v>
      </c>
      <c r="C91" s="51"/>
      <c r="D91" s="115"/>
      <c r="E91" s="115"/>
      <c r="F91" s="115"/>
      <c r="G91" s="116"/>
      <c r="H91" s="226"/>
    </row>
    <row r="92" spans="1:8" ht="12.75">
      <c r="A92" s="115" t="s">
        <v>1324</v>
      </c>
      <c r="B92" s="52" t="s">
        <v>1298</v>
      </c>
      <c r="C92" s="51"/>
      <c r="D92" s="115"/>
      <c r="E92" s="115"/>
      <c r="F92" s="115"/>
      <c r="G92" s="116"/>
      <c r="H92" s="226"/>
    </row>
    <row r="93" spans="1:8" ht="12.75">
      <c r="A93" s="115" t="s">
        <v>1325</v>
      </c>
      <c r="B93" s="52" t="s">
        <v>1326</v>
      </c>
      <c r="C93" s="51"/>
      <c r="D93" s="115"/>
      <c r="E93" s="115"/>
      <c r="F93" s="115"/>
      <c r="G93" s="116"/>
      <c r="H93" s="226"/>
    </row>
    <row r="94" spans="1:8" ht="12.75">
      <c r="A94" s="115"/>
      <c r="B94" s="52"/>
      <c r="C94" s="51"/>
      <c r="D94" s="115"/>
      <c r="E94" s="115"/>
      <c r="F94" s="115"/>
      <c r="G94" s="116"/>
      <c r="H94" s="226"/>
    </row>
    <row r="95" spans="1:8" ht="12.75">
      <c r="A95" s="327" t="s">
        <v>463</v>
      </c>
      <c r="B95" s="327"/>
      <c r="C95" s="327"/>
      <c r="D95" s="327"/>
      <c r="E95" s="327"/>
      <c r="F95" s="327"/>
      <c r="G95" s="327"/>
      <c r="H95" s="226"/>
    </row>
    <row r="96" spans="1:8" ht="12.75">
      <c r="A96" s="329" t="s">
        <v>37</v>
      </c>
      <c r="B96" s="330"/>
      <c r="C96" s="330"/>
      <c r="D96" s="330"/>
      <c r="E96" s="330"/>
      <c r="F96" s="330"/>
      <c r="G96" s="330"/>
      <c r="H96" s="372"/>
    </row>
    <row r="97" spans="1:8" ht="6" customHeight="1">
      <c r="A97" s="330"/>
      <c r="B97" s="330"/>
      <c r="C97" s="330"/>
      <c r="D97" s="330"/>
      <c r="E97" s="330"/>
      <c r="F97" s="330"/>
      <c r="G97" s="330"/>
      <c r="H97" s="372"/>
    </row>
    <row r="98" spans="1:8" ht="12.75">
      <c r="A98" s="330"/>
      <c r="B98" s="330"/>
      <c r="C98" s="330"/>
      <c r="D98" s="330"/>
      <c r="E98" s="330"/>
      <c r="F98" s="330"/>
      <c r="G98" s="330"/>
      <c r="H98" s="372"/>
    </row>
    <row r="101" spans="1:5" ht="12.75">
      <c r="A101" s="382" t="s">
        <v>477</v>
      </c>
      <c r="B101" s="382"/>
      <c r="C101" s="382" t="s">
        <v>1456</v>
      </c>
      <c r="D101" s="382"/>
      <c r="E101" s="382"/>
    </row>
    <row r="102" spans="1:5" ht="12.75">
      <c r="A102" s="55" t="s">
        <v>1327</v>
      </c>
      <c r="B102" s="55"/>
      <c r="C102" s="382" t="s">
        <v>91</v>
      </c>
      <c r="D102" s="382"/>
      <c r="E102" s="382"/>
    </row>
    <row r="103" spans="1:5" ht="12.75">
      <c r="A103" s="382" t="s">
        <v>1328</v>
      </c>
      <c r="B103" s="382"/>
      <c r="C103" s="382" t="s">
        <v>332</v>
      </c>
      <c r="D103" s="382"/>
      <c r="E103" s="382"/>
    </row>
    <row r="104" spans="1:5" ht="12.75">
      <c r="A104" s="55" t="s">
        <v>1329</v>
      </c>
      <c r="B104" s="55" t="s">
        <v>1330</v>
      </c>
      <c r="C104" s="382" t="s">
        <v>1462</v>
      </c>
      <c r="D104" s="382"/>
      <c r="E104" s="382"/>
    </row>
    <row r="105" spans="1:8" ht="12.75">
      <c r="A105" s="383" t="s">
        <v>1331</v>
      </c>
      <c r="B105" s="383"/>
      <c r="C105" s="383"/>
      <c r="D105" s="368" t="s">
        <v>1296</v>
      </c>
      <c r="E105" s="368"/>
      <c r="F105" s="368"/>
      <c r="G105" s="368"/>
      <c r="H105" s="368"/>
    </row>
    <row r="106" spans="1:8" ht="12.75">
      <c r="A106" s="382" t="s">
        <v>1332</v>
      </c>
      <c r="B106" s="382"/>
      <c r="C106" s="382"/>
      <c r="D106" s="366"/>
      <c r="E106" s="369"/>
      <c r="F106" s="369"/>
      <c r="G106" s="369"/>
      <c r="H106" s="369"/>
    </row>
    <row r="107" spans="1:8" ht="12.75">
      <c r="A107" s="382" t="s">
        <v>1333</v>
      </c>
      <c r="B107" s="382"/>
      <c r="C107" s="382"/>
      <c r="D107" s="366"/>
      <c r="E107" s="369"/>
      <c r="F107" s="369"/>
      <c r="G107" s="369"/>
      <c r="H107" s="369"/>
    </row>
    <row r="108" spans="1:8" ht="12.75">
      <c r="A108" s="382" t="s">
        <v>465</v>
      </c>
      <c r="B108" s="382"/>
      <c r="C108" s="382"/>
      <c r="D108" s="367">
        <f>IF(D106=0,,D107/D106*100)</f>
        <v>0</v>
      </c>
      <c r="E108" s="371"/>
      <c r="F108" s="371"/>
      <c r="G108" s="371"/>
      <c r="H108" s="371"/>
    </row>
    <row r="109" spans="1:5" ht="12.75">
      <c r="A109" s="56"/>
      <c r="B109" s="56"/>
      <c r="C109" s="229"/>
      <c r="D109" s="56"/>
      <c r="E109" s="56"/>
    </row>
    <row r="110" spans="1:5" ht="12.75">
      <c r="A110" s="55" t="s">
        <v>1329</v>
      </c>
      <c r="B110" s="55" t="s">
        <v>1330</v>
      </c>
      <c r="C110" s="382" t="s">
        <v>1463</v>
      </c>
      <c r="D110" s="382"/>
      <c r="E110" s="382"/>
    </row>
    <row r="111" spans="1:8" ht="12.75">
      <c r="A111" s="382" t="s">
        <v>1337</v>
      </c>
      <c r="B111" s="382"/>
      <c r="C111" s="382"/>
      <c r="D111" s="366"/>
      <c r="E111" s="369"/>
      <c r="F111" s="369"/>
      <c r="G111" s="369"/>
      <c r="H111" s="369"/>
    </row>
    <row r="112" spans="1:8" ht="12.75">
      <c r="A112" s="382" t="s">
        <v>1333</v>
      </c>
      <c r="B112" s="382"/>
      <c r="C112" s="382"/>
      <c r="D112" s="366"/>
      <c r="E112" s="369"/>
      <c r="F112" s="369"/>
      <c r="G112" s="369"/>
      <c r="H112" s="369"/>
    </row>
    <row r="113" spans="1:8" ht="12.75">
      <c r="A113" s="382" t="s">
        <v>465</v>
      </c>
      <c r="B113" s="382"/>
      <c r="C113" s="382"/>
      <c r="D113" s="367">
        <f>IF(D111=0,,D112/D111*100)</f>
        <v>0</v>
      </c>
      <c r="E113" s="371"/>
      <c r="F113" s="371"/>
      <c r="G113" s="371"/>
      <c r="H113" s="371"/>
    </row>
    <row r="114" spans="1:8" ht="12.75">
      <c r="A114" s="382"/>
      <c r="B114" s="382"/>
      <c r="C114" s="382"/>
      <c r="D114" s="366"/>
      <c r="E114" s="369"/>
      <c r="F114" s="369"/>
      <c r="G114" s="369"/>
      <c r="H114" s="369"/>
    </row>
    <row r="116" spans="1:8" ht="12.75">
      <c r="A116" s="327" t="s">
        <v>463</v>
      </c>
      <c r="B116" s="327"/>
      <c r="C116" s="327"/>
      <c r="D116" s="327"/>
      <c r="E116" s="327"/>
      <c r="F116" s="327"/>
      <c r="G116" s="327"/>
      <c r="H116" s="226"/>
    </row>
    <row r="117" spans="1:8" ht="12.75">
      <c r="A117" s="329" t="s">
        <v>1288</v>
      </c>
      <c r="B117" s="330"/>
      <c r="C117" s="330"/>
      <c r="D117" s="330"/>
      <c r="E117" s="330"/>
      <c r="F117" s="330"/>
      <c r="G117" s="330"/>
      <c r="H117" s="372"/>
    </row>
    <row r="118" spans="1:8" ht="12.75">
      <c r="A118" s="330"/>
      <c r="B118" s="330"/>
      <c r="C118" s="330"/>
      <c r="D118" s="330"/>
      <c r="E118" s="330"/>
      <c r="F118" s="330"/>
      <c r="G118" s="330"/>
      <c r="H118" s="372"/>
    </row>
    <row r="119" spans="1:8" ht="12.75">
      <c r="A119" s="330"/>
      <c r="B119" s="330"/>
      <c r="C119" s="330"/>
      <c r="D119" s="330"/>
      <c r="E119" s="330"/>
      <c r="F119" s="330"/>
      <c r="G119" s="330"/>
      <c r="H119" s="372"/>
    </row>
    <row r="121" spans="1:5" ht="12.75">
      <c r="A121" s="382" t="s">
        <v>477</v>
      </c>
      <c r="B121" s="382"/>
      <c r="C121" s="382" t="s">
        <v>92</v>
      </c>
      <c r="D121" s="382"/>
      <c r="E121" s="382"/>
    </row>
    <row r="122" spans="1:5" ht="12.75">
      <c r="A122" s="55" t="s">
        <v>1327</v>
      </c>
      <c r="B122" s="55"/>
      <c r="C122" s="382" t="s">
        <v>93</v>
      </c>
      <c r="D122" s="382"/>
      <c r="E122" s="382"/>
    </row>
    <row r="123" spans="1:5" ht="12.75">
      <c r="A123" s="382" t="s">
        <v>1328</v>
      </c>
      <c r="B123" s="382"/>
      <c r="C123" s="382" t="s">
        <v>332</v>
      </c>
      <c r="D123" s="382"/>
      <c r="E123" s="382"/>
    </row>
    <row r="124" spans="1:5" ht="12.75">
      <c r="A124" s="55" t="s">
        <v>1329</v>
      </c>
      <c r="B124" s="55" t="s">
        <v>1330</v>
      </c>
      <c r="C124" s="382" t="s">
        <v>94</v>
      </c>
      <c r="D124" s="382"/>
      <c r="E124" s="382"/>
    </row>
    <row r="125" spans="1:8" ht="12.75">
      <c r="A125" s="383" t="s">
        <v>1331</v>
      </c>
      <c r="B125" s="383"/>
      <c r="C125" s="383"/>
      <c r="D125" s="368" t="s">
        <v>1296</v>
      </c>
      <c r="E125" s="368"/>
      <c r="F125" s="368"/>
      <c r="G125" s="368"/>
      <c r="H125" s="368"/>
    </row>
    <row r="126" spans="1:8" ht="12.75">
      <c r="A126" s="382" t="s">
        <v>1332</v>
      </c>
      <c r="B126" s="382"/>
      <c r="C126" s="382"/>
      <c r="D126" s="366"/>
      <c r="E126" s="369"/>
      <c r="F126" s="369"/>
      <c r="G126" s="369"/>
      <c r="H126" s="369"/>
    </row>
    <row r="127" spans="1:8" ht="12.75">
      <c r="A127" s="382" t="s">
        <v>1333</v>
      </c>
      <c r="B127" s="382"/>
      <c r="C127" s="382"/>
      <c r="D127" s="366"/>
      <c r="E127" s="369"/>
      <c r="F127" s="369"/>
      <c r="G127" s="369"/>
      <c r="H127" s="369"/>
    </row>
    <row r="128" spans="1:8" ht="12.75">
      <c r="A128" s="382" t="s">
        <v>465</v>
      </c>
      <c r="B128" s="382"/>
      <c r="C128" s="382"/>
      <c r="D128" s="367">
        <f>IF(D126=0,,D127/D126*100)</f>
        <v>0</v>
      </c>
      <c r="E128" s="371"/>
      <c r="F128" s="371"/>
      <c r="G128" s="371"/>
      <c r="H128" s="371"/>
    </row>
    <row r="129" spans="1:5" ht="12.75">
      <c r="A129" s="56"/>
      <c r="B129" s="56"/>
      <c r="C129" s="229"/>
      <c r="D129" s="56"/>
      <c r="E129" s="56"/>
    </row>
    <row r="131" spans="1:8" ht="12.75">
      <c r="A131" s="327" t="s">
        <v>463</v>
      </c>
      <c r="B131" s="327"/>
      <c r="C131" s="327"/>
      <c r="D131" s="327"/>
      <c r="E131" s="327"/>
      <c r="F131" s="327"/>
      <c r="G131" s="327"/>
      <c r="H131" s="226"/>
    </row>
    <row r="132" spans="1:8" ht="12.75">
      <c r="A132" s="329" t="s">
        <v>1288</v>
      </c>
      <c r="B132" s="330"/>
      <c r="C132" s="330"/>
      <c r="D132" s="330"/>
      <c r="E132" s="330"/>
      <c r="F132" s="330"/>
      <c r="G132" s="330"/>
      <c r="H132" s="372"/>
    </row>
    <row r="133" spans="1:8" ht="12.75">
      <c r="A133" s="330"/>
      <c r="B133" s="330"/>
      <c r="C133" s="330"/>
      <c r="D133" s="330"/>
      <c r="E133" s="330"/>
      <c r="F133" s="330"/>
      <c r="G133" s="330"/>
      <c r="H133" s="372"/>
    </row>
    <row r="134" spans="1:8" ht="12.75">
      <c r="A134" s="330"/>
      <c r="B134" s="330"/>
      <c r="C134" s="330"/>
      <c r="D134" s="330"/>
      <c r="E134" s="330"/>
      <c r="F134" s="330"/>
      <c r="G134" s="330"/>
      <c r="H134" s="372"/>
    </row>
    <row r="136" spans="1:3" ht="12.75">
      <c r="A136" s="382" t="s">
        <v>477</v>
      </c>
      <c r="B136" s="382"/>
      <c r="C136" s="148" t="s">
        <v>77</v>
      </c>
    </row>
    <row r="137" spans="1:5" ht="12.75">
      <c r="A137" s="55" t="s">
        <v>1327</v>
      </c>
      <c r="B137" s="55"/>
      <c r="C137" s="382" t="s">
        <v>95</v>
      </c>
      <c r="D137" s="382"/>
      <c r="E137" s="382"/>
    </row>
    <row r="138" spans="1:5" ht="12.75">
      <c r="A138" s="382" t="s">
        <v>1328</v>
      </c>
      <c r="B138" s="382"/>
      <c r="C138" s="382" t="s">
        <v>332</v>
      </c>
      <c r="D138" s="382"/>
      <c r="E138" s="382"/>
    </row>
    <row r="139" spans="1:5" ht="12.75">
      <c r="A139" s="55" t="s">
        <v>1329</v>
      </c>
      <c r="B139" s="55" t="s">
        <v>1330</v>
      </c>
      <c r="C139" s="382" t="s">
        <v>886</v>
      </c>
      <c r="D139" s="382"/>
      <c r="E139" s="382"/>
    </row>
    <row r="140" spans="1:8" ht="12.75">
      <c r="A140" s="383" t="s">
        <v>1331</v>
      </c>
      <c r="B140" s="383"/>
      <c r="C140" s="383"/>
      <c r="D140" s="368" t="s">
        <v>1296</v>
      </c>
      <c r="E140" s="368"/>
      <c r="F140" s="368"/>
      <c r="G140" s="368"/>
      <c r="H140" s="368"/>
    </row>
    <row r="141" spans="1:8" ht="12.75">
      <c r="A141" s="382" t="s">
        <v>1332</v>
      </c>
      <c r="B141" s="382"/>
      <c r="C141" s="382"/>
      <c r="D141" s="366">
        <v>350</v>
      </c>
      <c r="E141" s="369"/>
      <c r="F141" s="369"/>
      <c r="G141" s="369"/>
      <c r="H141" s="369"/>
    </row>
    <row r="142" spans="1:8" ht="12.75">
      <c r="A142" s="382" t="s">
        <v>1333</v>
      </c>
      <c r="B142" s="382"/>
      <c r="C142" s="382"/>
      <c r="D142" s="366">
        <v>175</v>
      </c>
      <c r="E142" s="369"/>
      <c r="F142" s="369"/>
      <c r="G142" s="369"/>
      <c r="H142" s="369"/>
    </row>
    <row r="143" spans="1:8" ht="12.75">
      <c r="A143" s="382" t="s">
        <v>465</v>
      </c>
      <c r="B143" s="382"/>
      <c r="C143" s="382"/>
      <c r="D143" s="367">
        <f>IF(D141=0,,D142/D141*100)</f>
        <v>50</v>
      </c>
      <c r="E143" s="371"/>
      <c r="F143" s="371"/>
      <c r="G143" s="371"/>
      <c r="H143" s="371"/>
    </row>
    <row r="144" spans="1:5" ht="12.75">
      <c r="A144" s="56"/>
      <c r="B144" s="56"/>
      <c r="C144" s="229"/>
      <c r="D144" s="56"/>
      <c r="E144" s="56"/>
    </row>
    <row r="145" spans="1:5" ht="12.75">
      <c r="A145" s="55" t="s">
        <v>1329</v>
      </c>
      <c r="B145" s="55" t="s">
        <v>1330</v>
      </c>
      <c r="C145" s="382" t="s">
        <v>887</v>
      </c>
      <c r="D145" s="382"/>
      <c r="E145" s="382"/>
    </row>
    <row r="146" spans="1:8" ht="12.75">
      <c r="A146" s="382" t="s">
        <v>1337</v>
      </c>
      <c r="B146" s="382"/>
      <c r="C146" s="382"/>
      <c r="D146" s="366">
        <v>15000</v>
      </c>
      <c r="E146" s="369"/>
      <c r="F146" s="369"/>
      <c r="G146" s="369"/>
      <c r="H146" s="369"/>
    </row>
    <row r="147" spans="1:8" ht="12.75">
      <c r="A147" s="382" t="s">
        <v>1333</v>
      </c>
      <c r="B147" s="382"/>
      <c r="C147" s="382"/>
      <c r="D147" s="366">
        <v>6750</v>
      </c>
      <c r="E147" s="369"/>
      <c r="F147" s="369"/>
      <c r="G147" s="369"/>
      <c r="H147" s="369"/>
    </row>
    <row r="148" spans="1:8" ht="12.75">
      <c r="A148" s="382" t="s">
        <v>465</v>
      </c>
      <c r="B148" s="382"/>
      <c r="C148" s="382"/>
      <c r="D148" s="367">
        <f>IF(D146=0,,D147/D146*100)</f>
        <v>45</v>
      </c>
      <c r="E148" s="371"/>
      <c r="F148" s="371"/>
      <c r="G148" s="371"/>
      <c r="H148" s="371"/>
    </row>
    <row r="149" spans="1:8" ht="12.75">
      <c r="A149" s="382"/>
      <c r="B149" s="382"/>
      <c r="C149" s="382"/>
      <c r="D149" s="366"/>
      <c r="E149" s="369"/>
      <c r="F149" s="369"/>
      <c r="G149" s="369"/>
      <c r="H149" s="369"/>
    </row>
    <row r="151" spans="1:8" ht="12.75">
      <c r="A151" s="327" t="s">
        <v>463</v>
      </c>
      <c r="B151" s="327"/>
      <c r="C151" s="327"/>
      <c r="D151" s="327"/>
      <c r="E151" s="327"/>
      <c r="F151" s="327"/>
      <c r="G151" s="327"/>
      <c r="H151" s="226"/>
    </row>
    <row r="152" spans="1:8" ht="12.75">
      <c r="A152" s="329" t="s">
        <v>167</v>
      </c>
      <c r="B152" s="330"/>
      <c r="C152" s="330"/>
      <c r="D152" s="330"/>
      <c r="E152" s="330"/>
      <c r="F152" s="330"/>
      <c r="G152" s="330"/>
      <c r="H152" s="372"/>
    </row>
    <row r="153" spans="1:8" ht="12.75">
      <c r="A153" s="330"/>
      <c r="B153" s="330"/>
      <c r="C153" s="330"/>
      <c r="D153" s="330"/>
      <c r="E153" s="330"/>
      <c r="F153" s="330"/>
      <c r="G153" s="330"/>
      <c r="H153" s="372"/>
    </row>
    <row r="154" spans="1:8" ht="12.75">
      <c r="A154" s="330"/>
      <c r="B154" s="330"/>
      <c r="C154" s="330"/>
      <c r="D154" s="330"/>
      <c r="E154" s="330"/>
      <c r="F154" s="330"/>
      <c r="G154" s="330"/>
      <c r="H154" s="372"/>
    </row>
  </sheetData>
  <mergeCells count="85">
    <mergeCell ref="A151:G151"/>
    <mergeCell ref="A152:H154"/>
    <mergeCell ref="A136:B136"/>
    <mergeCell ref="A148:C148"/>
    <mergeCell ref="D148:H148"/>
    <mergeCell ref="A149:C149"/>
    <mergeCell ref="D149:H149"/>
    <mergeCell ref="C145:E145"/>
    <mergeCell ref="A146:C146"/>
    <mergeCell ref="D146:H146"/>
    <mergeCell ref="A147:C147"/>
    <mergeCell ref="D147:H147"/>
    <mergeCell ref="A142:C142"/>
    <mergeCell ref="D142:H142"/>
    <mergeCell ref="A143:C143"/>
    <mergeCell ref="D143:H143"/>
    <mergeCell ref="C139:E139"/>
    <mergeCell ref="A140:C140"/>
    <mergeCell ref="D140:H140"/>
    <mergeCell ref="A141:C141"/>
    <mergeCell ref="D141:H141"/>
    <mergeCell ref="C137:E137"/>
    <mergeCell ref="A138:B138"/>
    <mergeCell ref="C138:E138"/>
    <mergeCell ref="A131:G131"/>
    <mergeCell ref="A132:H134"/>
    <mergeCell ref="A127:C127"/>
    <mergeCell ref="D127:H127"/>
    <mergeCell ref="A128:C128"/>
    <mergeCell ref="D128:H128"/>
    <mergeCell ref="A125:C125"/>
    <mergeCell ref="D125:H125"/>
    <mergeCell ref="A126:C126"/>
    <mergeCell ref="D126:H126"/>
    <mergeCell ref="C122:E122"/>
    <mergeCell ref="A123:B123"/>
    <mergeCell ref="C123:E123"/>
    <mergeCell ref="C124:E124"/>
    <mergeCell ref="A121:B121"/>
    <mergeCell ref="C121:E121"/>
    <mergeCell ref="B84:B86"/>
    <mergeCell ref="C84:C86"/>
    <mergeCell ref="D84:D86"/>
    <mergeCell ref="C102:E102"/>
    <mergeCell ref="C103:E103"/>
    <mergeCell ref="A96:H98"/>
    <mergeCell ref="C101:E101"/>
    <mergeCell ref="A105:C105"/>
    <mergeCell ref="A58:H58"/>
    <mergeCell ref="A59:H60"/>
    <mergeCell ref="A5:C8"/>
    <mergeCell ref="A30:H30"/>
    <mergeCell ref="A31:H32"/>
    <mergeCell ref="A76:D76"/>
    <mergeCell ref="E76:H76"/>
    <mergeCell ref="A71:H71"/>
    <mergeCell ref="A72:H73"/>
    <mergeCell ref="B78:B80"/>
    <mergeCell ref="C78:C80"/>
    <mergeCell ref="D78:D80"/>
    <mergeCell ref="A95:G95"/>
    <mergeCell ref="B81:B83"/>
    <mergeCell ref="C81:C83"/>
    <mergeCell ref="D81:D83"/>
    <mergeCell ref="A108:C108"/>
    <mergeCell ref="D113:H113"/>
    <mergeCell ref="A112:C112"/>
    <mergeCell ref="A113:C113"/>
    <mergeCell ref="A111:C111"/>
    <mergeCell ref="D111:H111"/>
    <mergeCell ref="D112:H112"/>
    <mergeCell ref="A101:B101"/>
    <mergeCell ref="A103:B103"/>
    <mergeCell ref="C104:E104"/>
    <mergeCell ref="C110:E110"/>
    <mergeCell ref="D105:H105"/>
    <mergeCell ref="D106:H106"/>
    <mergeCell ref="D107:H107"/>
    <mergeCell ref="D108:H108"/>
    <mergeCell ref="A106:C106"/>
    <mergeCell ref="A107:C107"/>
    <mergeCell ref="D114:H114"/>
    <mergeCell ref="A116:G116"/>
    <mergeCell ref="A114:C114"/>
    <mergeCell ref="A117:H119"/>
  </mergeCells>
  <printOptions/>
  <pageMargins left="0.75" right="0.75" top="1" bottom="1" header="0.4921259845" footer="0.4921259845"/>
  <pageSetup horizontalDpi="600" verticalDpi="600" orientation="portrait" paperSize="9" r:id="rId1"/>
  <headerFooter alignWithMargins="0">
    <oddHeader>&amp;C&amp;F</oddHeader>
    <oddFooter>&amp;CStránka &amp;P z &amp;N</oddFooter>
  </headerFooter>
</worksheet>
</file>

<file path=xl/worksheets/sheet19.xml><?xml version="1.0" encoding="utf-8"?>
<worksheet xmlns="http://schemas.openxmlformats.org/spreadsheetml/2006/main" xmlns:r="http://schemas.openxmlformats.org/officeDocument/2006/relationships">
  <dimension ref="A2:H78"/>
  <sheetViews>
    <sheetView tabSelected="1" workbookViewId="0" topLeftCell="A1">
      <selection activeCell="I7" sqref="I7"/>
    </sheetView>
  </sheetViews>
  <sheetFormatPr defaultColWidth="9.140625" defaultRowHeight="12.75"/>
  <cols>
    <col min="1" max="3" width="8.140625" style="0" customWidth="1"/>
    <col min="4" max="4" width="22.28125" style="0" customWidth="1"/>
    <col min="5" max="7" width="10.00390625" style="0" customWidth="1"/>
  </cols>
  <sheetData>
    <row r="2" ht="12.75">
      <c r="A2" s="131" t="s">
        <v>1465</v>
      </c>
    </row>
    <row r="4" spans="1:7" ht="20.25" customHeight="1">
      <c r="A4" s="82"/>
      <c r="B4" s="83"/>
      <c r="C4" s="84"/>
      <c r="D4" s="85"/>
      <c r="E4" s="86" t="s">
        <v>464</v>
      </c>
      <c r="F4" s="86" t="s">
        <v>1295</v>
      </c>
      <c r="G4" s="86" t="s">
        <v>1320</v>
      </c>
    </row>
    <row r="5" spans="1:7" ht="20.25" customHeight="1">
      <c r="A5" s="340" t="s">
        <v>1464</v>
      </c>
      <c r="B5" s="341"/>
      <c r="C5" s="342"/>
      <c r="D5" s="48" t="s">
        <v>466</v>
      </c>
      <c r="E5" s="217">
        <f>SUM(E6:E8)</f>
        <v>55000</v>
      </c>
      <c r="F5" s="217">
        <f>SUM(F6:F8)</f>
        <v>13703.29</v>
      </c>
      <c r="G5" s="158">
        <f>SUM(H43)</f>
        <v>24.91507272727273</v>
      </c>
    </row>
    <row r="6" spans="1:7" ht="20.25" customHeight="1">
      <c r="A6" s="343"/>
      <c r="B6" s="344"/>
      <c r="C6" s="345"/>
      <c r="D6" s="69" t="s">
        <v>1318</v>
      </c>
      <c r="E6" s="87">
        <f>SUM(E41)</f>
        <v>40000</v>
      </c>
      <c r="F6" s="87">
        <f>SUM(E42)</f>
        <v>0</v>
      </c>
      <c r="G6" s="88">
        <f>SUM(E43)</f>
        <v>0</v>
      </c>
    </row>
    <row r="7" spans="1:7" ht="20.25" customHeight="1">
      <c r="A7" s="343"/>
      <c r="B7" s="344"/>
      <c r="C7" s="345"/>
      <c r="D7" s="69" t="s">
        <v>1319</v>
      </c>
      <c r="E7" s="87">
        <f>SUM(F41)</f>
        <v>15000</v>
      </c>
      <c r="F7" s="87">
        <f>SUM(F42)</f>
        <v>13703.29</v>
      </c>
      <c r="G7" s="88">
        <f>SUM(F43)</f>
        <v>91.35526666666667</v>
      </c>
    </row>
    <row r="8" spans="1:7" ht="20.25" customHeight="1">
      <c r="A8" s="346"/>
      <c r="B8" s="347"/>
      <c r="C8" s="348"/>
      <c r="D8" s="69" t="s">
        <v>469</v>
      </c>
      <c r="E8" s="87">
        <f>SUM(G41)</f>
        <v>0</v>
      </c>
      <c r="F8" s="87">
        <f>SUM(G42)</f>
        <v>0</v>
      </c>
      <c r="G8" s="88">
        <f>SUM(G43)</f>
        <v>0</v>
      </c>
    </row>
    <row r="11" spans="1:8" s="145" customFormat="1" ht="18" customHeight="1">
      <c r="A11" s="136" t="s">
        <v>1465</v>
      </c>
      <c r="B11" s="137"/>
      <c r="C11" s="138"/>
      <c r="D11" s="139"/>
      <c r="E11" s="140">
        <f>SUM(E29)</f>
        <v>55000</v>
      </c>
      <c r="F11" s="140">
        <f>SUM(F29)</f>
        <v>13703.29</v>
      </c>
      <c r="G11" s="140">
        <f>SUM(G29)</f>
        <v>64460</v>
      </c>
      <c r="H11" s="140">
        <f>IF(E11=0,,F11/E11*100)</f>
        <v>24.91507272727273</v>
      </c>
    </row>
    <row r="12" spans="1:8" s="145" customFormat="1" ht="18" customHeight="1">
      <c r="A12" s="18"/>
      <c r="B12" s="62" t="s">
        <v>388</v>
      </c>
      <c r="C12" s="27" t="s">
        <v>477</v>
      </c>
      <c r="D12" s="19" t="s">
        <v>389</v>
      </c>
      <c r="E12" s="40" t="s">
        <v>464</v>
      </c>
      <c r="F12" s="40" t="s">
        <v>1295</v>
      </c>
      <c r="G12" s="40" t="s">
        <v>1299</v>
      </c>
      <c r="H12" s="18" t="s">
        <v>465</v>
      </c>
    </row>
    <row r="13" spans="1:8" s="145" customFormat="1" ht="18" customHeight="1">
      <c r="A13" s="76" t="s">
        <v>470</v>
      </c>
      <c r="B13" s="77" t="s">
        <v>471</v>
      </c>
      <c r="C13" s="78" t="s">
        <v>472</v>
      </c>
      <c r="D13" s="79" t="s">
        <v>462</v>
      </c>
      <c r="E13" s="80"/>
      <c r="F13" s="80"/>
      <c r="G13" s="80"/>
      <c r="H13" s="80"/>
    </row>
    <row r="14" spans="1:8" s="145" customFormat="1" ht="18" customHeight="1">
      <c r="A14" s="47" t="s">
        <v>473</v>
      </c>
      <c r="B14" s="47" t="s">
        <v>474</v>
      </c>
      <c r="C14" s="25" t="s">
        <v>475</v>
      </c>
      <c r="D14" s="146" t="s">
        <v>476</v>
      </c>
      <c r="E14" s="63">
        <f>SUM(E15:E20)</f>
        <v>55000</v>
      </c>
      <c r="F14" s="63">
        <f>SUM(F15:F20)</f>
        <v>13703.29</v>
      </c>
      <c r="G14" s="63">
        <f>SUM(G15:G20)</f>
        <v>64460</v>
      </c>
      <c r="H14" s="63">
        <f aca="true" t="shared" si="0" ref="H14:H29">IF(E14=0,,F14/E14*100)</f>
        <v>24.91507272727273</v>
      </c>
    </row>
    <row r="15" spans="1:8" s="145" customFormat="1" ht="18" customHeight="1">
      <c r="A15" s="32">
        <v>637</v>
      </c>
      <c r="B15" s="73" t="s">
        <v>227</v>
      </c>
      <c r="C15" s="32" t="s">
        <v>1540</v>
      </c>
      <c r="D15" s="33" t="s">
        <v>889</v>
      </c>
      <c r="E15" s="34">
        <v>0</v>
      </c>
      <c r="F15" s="34">
        <v>0</v>
      </c>
      <c r="G15" s="34">
        <v>0</v>
      </c>
      <c r="H15" s="34">
        <f t="shared" si="0"/>
        <v>0</v>
      </c>
    </row>
    <row r="16" spans="1:8" s="145" customFormat="1" ht="18" customHeight="1">
      <c r="A16" s="32">
        <v>637005</v>
      </c>
      <c r="B16" s="73" t="s">
        <v>228</v>
      </c>
      <c r="C16" s="32" t="s">
        <v>1184</v>
      </c>
      <c r="D16" s="33" t="s">
        <v>1185</v>
      </c>
      <c r="E16" s="34">
        <v>30000</v>
      </c>
      <c r="F16" s="34">
        <v>0</v>
      </c>
      <c r="G16" s="34">
        <v>30000</v>
      </c>
      <c r="H16" s="34">
        <f t="shared" si="0"/>
        <v>0</v>
      </c>
    </row>
    <row r="17" spans="1:8" s="145" customFormat="1" ht="18" customHeight="1">
      <c r="A17" s="32">
        <v>637005</v>
      </c>
      <c r="B17" s="73" t="s">
        <v>229</v>
      </c>
      <c r="C17" s="32" t="s">
        <v>1540</v>
      </c>
      <c r="D17" s="70" t="s">
        <v>1738</v>
      </c>
      <c r="E17" s="66">
        <v>10000</v>
      </c>
      <c r="F17" s="34">
        <v>0</v>
      </c>
      <c r="G17" s="66">
        <v>10000</v>
      </c>
      <c r="H17" s="34">
        <f t="shared" si="0"/>
        <v>0</v>
      </c>
    </row>
    <row r="18" spans="1:8" s="145" customFormat="1" ht="18" customHeight="1">
      <c r="A18" s="32">
        <v>711</v>
      </c>
      <c r="B18" s="73" t="s">
        <v>1186</v>
      </c>
      <c r="C18" s="32" t="s">
        <v>1184</v>
      </c>
      <c r="D18" s="33" t="s">
        <v>1187</v>
      </c>
      <c r="E18" s="34">
        <v>0</v>
      </c>
      <c r="F18" s="34">
        <v>9460</v>
      </c>
      <c r="G18" s="34">
        <v>0</v>
      </c>
      <c r="H18" s="34">
        <f t="shared" si="0"/>
        <v>0</v>
      </c>
    </row>
    <row r="19" spans="1:8" s="145" customFormat="1" ht="18" customHeight="1">
      <c r="A19" s="32">
        <v>711</v>
      </c>
      <c r="B19" s="73" t="s">
        <v>1188</v>
      </c>
      <c r="C19" s="32" t="s">
        <v>1189</v>
      </c>
      <c r="D19" s="33" t="s">
        <v>1187</v>
      </c>
      <c r="E19" s="67">
        <v>0</v>
      </c>
      <c r="F19" s="34">
        <v>0</v>
      </c>
      <c r="G19" s="34">
        <v>9460</v>
      </c>
      <c r="H19" s="34">
        <f t="shared" si="0"/>
        <v>0</v>
      </c>
    </row>
    <row r="20" spans="1:8" s="145" customFormat="1" ht="18" customHeight="1">
      <c r="A20" s="32">
        <v>716</v>
      </c>
      <c r="B20" s="73" t="s">
        <v>1190</v>
      </c>
      <c r="C20" s="32" t="s">
        <v>1540</v>
      </c>
      <c r="D20" s="33" t="s">
        <v>1191</v>
      </c>
      <c r="E20" s="67">
        <v>15000</v>
      </c>
      <c r="F20" s="34">
        <v>4243.29</v>
      </c>
      <c r="G20" s="34">
        <v>15000</v>
      </c>
      <c r="H20" s="34">
        <f t="shared" si="0"/>
        <v>28.288599999999995</v>
      </c>
    </row>
    <row r="21" spans="1:8" s="145" customFormat="1" ht="18" customHeight="1">
      <c r="A21" s="47" t="s">
        <v>1704</v>
      </c>
      <c r="B21" s="47" t="s">
        <v>1705</v>
      </c>
      <c r="C21" s="25" t="s">
        <v>475</v>
      </c>
      <c r="D21" s="17" t="s">
        <v>1304</v>
      </c>
      <c r="E21" s="26">
        <f>SUM(E22:E22)</f>
        <v>0</v>
      </c>
      <c r="F21" s="26">
        <f>SUM(F22:F22)</f>
        <v>0</v>
      </c>
      <c r="G21" s="26">
        <v>0</v>
      </c>
      <c r="H21" s="26">
        <f t="shared" si="0"/>
        <v>0</v>
      </c>
    </row>
    <row r="22" spans="1:8" s="145" customFormat="1" ht="18" customHeight="1">
      <c r="A22" s="32"/>
      <c r="B22" s="73" t="s">
        <v>390</v>
      </c>
      <c r="C22" s="32" t="s">
        <v>1540</v>
      </c>
      <c r="D22" s="33"/>
      <c r="E22" s="67"/>
      <c r="F22" s="67"/>
      <c r="G22" s="67"/>
      <c r="H22" s="67">
        <f t="shared" si="0"/>
        <v>0</v>
      </c>
    </row>
    <row r="23" spans="1:8" s="145" customFormat="1" ht="18" customHeight="1">
      <c r="A23" s="47" t="s">
        <v>1712</v>
      </c>
      <c r="B23" s="47" t="s">
        <v>1713</v>
      </c>
      <c r="C23" s="25" t="s">
        <v>475</v>
      </c>
      <c r="D23" s="17" t="s">
        <v>1714</v>
      </c>
      <c r="E23" s="26">
        <f>SUM(E24:E24)</f>
        <v>0</v>
      </c>
      <c r="F23" s="26">
        <f>SUM(F24:F24)</f>
        <v>0</v>
      </c>
      <c r="G23" s="26">
        <f>SUM(G24:G24)</f>
        <v>0</v>
      </c>
      <c r="H23" s="26">
        <f t="shared" si="0"/>
        <v>0</v>
      </c>
    </row>
    <row r="24" spans="1:8" s="145" customFormat="1" ht="18" customHeight="1">
      <c r="A24" s="74"/>
      <c r="B24" s="73" t="s">
        <v>391</v>
      </c>
      <c r="C24" s="32" t="s">
        <v>1540</v>
      </c>
      <c r="D24" s="75"/>
      <c r="E24" s="67"/>
      <c r="F24" s="34"/>
      <c r="G24" s="67"/>
      <c r="H24" s="67">
        <f t="shared" si="0"/>
        <v>0</v>
      </c>
    </row>
    <row r="25" spans="1:8" s="145" customFormat="1" ht="18" customHeight="1">
      <c r="A25" s="47" t="s">
        <v>1499</v>
      </c>
      <c r="B25" s="47" t="s">
        <v>1351</v>
      </c>
      <c r="C25" s="25" t="s">
        <v>475</v>
      </c>
      <c r="D25" s="17" t="s">
        <v>1352</v>
      </c>
      <c r="E25" s="26">
        <f>SUM(E26:E26)</f>
        <v>0</v>
      </c>
      <c r="F25" s="26">
        <f>SUM(F26:F26)</f>
        <v>0</v>
      </c>
      <c r="G25" s="26">
        <f>SUM(G26:G26)</f>
        <v>0</v>
      </c>
      <c r="H25" s="26">
        <f t="shared" si="0"/>
        <v>0</v>
      </c>
    </row>
    <row r="26" spans="1:8" s="145" customFormat="1" ht="18" customHeight="1">
      <c r="A26" s="32"/>
      <c r="B26" s="73" t="s">
        <v>392</v>
      </c>
      <c r="C26" s="32" t="s">
        <v>1540</v>
      </c>
      <c r="D26" s="33"/>
      <c r="E26" s="34"/>
      <c r="F26" s="34"/>
      <c r="G26" s="67"/>
      <c r="H26" s="67">
        <f t="shared" si="0"/>
        <v>0</v>
      </c>
    </row>
    <row r="27" spans="1:8" s="145" customFormat="1" ht="18" customHeight="1">
      <c r="A27" s="47" t="s">
        <v>1716</v>
      </c>
      <c r="B27" s="47" t="s">
        <v>1717</v>
      </c>
      <c r="C27" s="25" t="s">
        <v>475</v>
      </c>
      <c r="D27" s="17" t="s">
        <v>1718</v>
      </c>
      <c r="E27" s="26">
        <f>SUM(E28:E28)</f>
        <v>0</v>
      </c>
      <c r="F27" s="26">
        <f>SUM(F28:F28)</f>
        <v>0</v>
      </c>
      <c r="G27" s="26">
        <f>SUM(G28:G28)</f>
        <v>0</v>
      </c>
      <c r="H27" s="26">
        <f t="shared" si="0"/>
        <v>0</v>
      </c>
    </row>
    <row r="28" spans="1:8" s="145" customFormat="1" ht="18" customHeight="1">
      <c r="A28" s="32"/>
      <c r="B28" s="73" t="s">
        <v>393</v>
      </c>
      <c r="C28" s="32" t="s">
        <v>1540</v>
      </c>
      <c r="D28" s="33"/>
      <c r="E28" s="67"/>
      <c r="F28" s="67"/>
      <c r="G28" s="67"/>
      <c r="H28" s="67">
        <f t="shared" si="0"/>
        <v>0</v>
      </c>
    </row>
    <row r="29" spans="1:8" s="145" customFormat="1" ht="18" customHeight="1">
      <c r="A29" s="24"/>
      <c r="B29" s="72"/>
      <c r="C29" s="23" t="s">
        <v>1540</v>
      </c>
      <c r="D29" s="24" t="s">
        <v>466</v>
      </c>
      <c r="E29" s="31">
        <f>SUM(E27,E25,E23,E21,E14)</f>
        <v>55000</v>
      </c>
      <c r="F29" s="31">
        <f>SUM(F27,F25,F23,F21,F14)</f>
        <v>13703.29</v>
      </c>
      <c r="G29" s="31">
        <f>SUM(G27,G25,G23,G21,G14)</f>
        <v>64460</v>
      </c>
      <c r="H29" s="31">
        <f t="shared" si="0"/>
        <v>24.91507272727273</v>
      </c>
    </row>
    <row r="31" spans="1:8" ht="12.75">
      <c r="A31" s="327" t="s">
        <v>713</v>
      </c>
      <c r="B31" s="327"/>
      <c r="C31" s="327"/>
      <c r="D31" s="327"/>
      <c r="E31" s="327"/>
      <c r="F31" s="327"/>
      <c r="G31" s="327"/>
      <c r="H31" s="328"/>
    </row>
    <row r="32" spans="1:8" ht="17.25" customHeight="1">
      <c r="A32" s="329" t="s">
        <v>38</v>
      </c>
      <c r="B32" s="330"/>
      <c r="C32" s="330"/>
      <c r="D32" s="330"/>
      <c r="E32" s="330"/>
      <c r="F32" s="330"/>
      <c r="G32" s="330"/>
      <c r="H32" s="330"/>
    </row>
    <row r="33" spans="1:8" ht="17.25" customHeight="1">
      <c r="A33" s="330"/>
      <c r="B33" s="330"/>
      <c r="C33" s="330"/>
      <c r="D33" s="330"/>
      <c r="E33" s="330"/>
      <c r="F33" s="330"/>
      <c r="G33" s="330"/>
      <c r="H33" s="330"/>
    </row>
    <row r="36" spans="1:8" ht="19.5" customHeight="1">
      <c r="A36" s="373" t="s">
        <v>394</v>
      </c>
      <c r="B36" s="373"/>
      <c r="C36" s="373"/>
      <c r="D36" s="373"/>
      <c r="E36" s="374">
        <v>2013</v>
      </c>
      <c r="F36" s="374"/>
      <c r="G36" s="374"/>
      <c r="H36" s="375"/>
    </row>
    <row r="37" spans="1:8" ht="19.5" customHeight="1">
      <c r="A37" s="86" t="s">
        <v>470</v>
      </c>
      <c r="B37" s="37" t="s">
        <v>471</v>
      </c>
      <c r="C37" s="14" t="s">
        <v>472</v>
      </c>
      <c r="D37" s="15" t="s">
        <v>462</v>
      </c>
      <c r="E37" s="86" t="s">
        <v>1318</v>
      </c>
      <c r="F37" s="86" t="s">
        <v>1319</v>
      </c>
      <c r="G37" s="86" t="s">
        <v>469</v>
      </c>
      <c r="H37" s="86" t="s">
        <v>466</v>
      </c>
    </row>
    <row r="38" spans="1:8" ht="19.5" customHeight="1">
      <c r="A38" s="106" t="s">
        <v>1322</v>
      </c>
      <c r="B38" s="353" t="s">
        <v>1466</v>
      </c>
      <c r="C38" s="356" t="s">
        <v>477</v>
      </c>
      <c r="D38" s="359" t="s">
        <v>389</v>
      </c>
      <c r="E38" s="110">
        <f>SUM(E15:E17)</f>
        <v>40000</v>
      </c>
      <c r="F38" s="110">
        <f>SUM(E18:E20)</f>
        <v>15000</v>
      </c>
      <c r="G38" s="110"/>
      <c r="H38" s="110">
        <f>SUM(E38:G38)</f>
        <v>55000</v>
      </c>
    </row>
    <row r="39" spans="1:8" ht="19.5" customHeight="1">
      <c r="A39" s="106" t="s">
        <v>1324</v>
      </c>
      <c r="B39" s="354"/>
      <c r="C39" s="357"/>
      <c r="D39" s="360"/>
      <c r="E39" s="110">
        <f>SUM(F15:F17)</f>
        <v>0</v>
      </c>
      <c r="F39" s="110">
        <f>SUM(F18:F20)</f>
        <v>13703.29</v>
      </c>
      <c r="G39" s="110"/>
      <c r="H39" s="110">
        <f>SUM(E39:G39)</f>
        <v>13703.29</v>
      </c>
    </row>
    <row r="40" spans="1:8" ht="19.5" customHeight="1">
      <c r="A40" s="106" t="s">
        <v>1325</v>
      </c>
      <c r="B40" s="355"/>
      <c r="C40" s="358"/>
      <c r="D40" s="361"/>
      <c r="E40" s="110">
        <f>IF(E38=0,,E39/E38*100)</f>
        <v>0</v>
      </c>
      <c r="F40" s="110">
        <f>IF(F39=0,,F39/F38*100)</f>
        <v>91.35526666666667</v>
      </c>
      <c r="G40" s="110">
        <f>IF(G39=0,,G39/G38*100)</f>
        <v>0</v>
      </c>
      <c r="H40" s="110">
        <f>IF(H39=0,,H39/H38*100)</f>
        <v>24.91507272727273</v>
      </c>
    </row>
    <row r="41" spans="1:8" ht="19.5" customHeight="1">
      <c r="A41" s="111" t="s">
        <v>1322</v>
      </c>
      <c r="B41" s="112"/>
      <c r="C41" s="111"/>
      <c r="D41" s="48" t="s">
        <v>912</v>
      </c>
      <c r="E41" s="113">
        <f aca="true" t="shared" si="1" ref="E41:G42">SUM(E38)</f>
        <v>40000</v>
      </c>
      <c r="F41" s="113">
        <f t="shared" si="1"/>
        <v>15000</v>
      </c>
      <c r="G41" s="113">
        <f t="shared" si="1"/>
        <v>0</v>
      </c>
      <c r="H41" s="113">
        <f>SUM(E41:G41)</f>
        <v>55000</v>
      </c>
    </row>
    <row r="42" spans="1:8" ht="19.5" customHeight="1">
      <c r="A42" s="111" t="s">
        <v>1324</v>
      </c>
      <c r="B42" s="112"/>
      <c r="C42" s="111"/>
      <c r="D42" s="48" t="s">
        <v>1298</v>
      </c>
      <c r="E42" s="113">
        <f t="shared" si="1"/>
        <v>0</v>
      </c>
      <c r="F42" s="113">
        <f t="shared" si="1"/>
        <v>13703.29</v>
      </c>
      <c r="G42" s="113">
        <f t="shared" si="1"/>
        <v>0</v>
      </c>
      <c r="H42" s="113">
        <f>SUM(E42:G42)</f>
        <v>13703.29</v>
      </c>
    </row>
    <row r="43" spans="1:8" ht="19.5" customHeight="1">
      <c r="A43" s="111" t="s">
        <v>1325</v>
      </c>
      <c r="B43" s="112"/>
      <c r="C43" s="111"/>
      <c r="D43" s="48" t="s">
        <v>1326</v>
      </c>
      <c r="E43" s="113">
        <f>IF(E41=0,,E42/E41*100)</f>
        <v>0</v>
      </c>
      <c r="F43" s="113">
        <f>IF(F41=0,,F42/F41*100)</f>
        <v>91.35526666666667</v>
      </c>
      <c r="G43" s="113">
        <f>IF(G41=0,,G42/G41*100)</f>
        <v>0</v>
      </c>
      <c r="H43" s="113">
        <f>IF(H41=0,,H42/H41*100)</f>
        <v>24.91507272727273</v>
      </c>
    </row>
    <row r="44" spans="1:8" ht="12.75">
      <c r="A44" s="115"/>
      <c r="B44" s="52"/>
      <c r="C44" s="51"/>
      <c r="D44" s="115"/>
      <c r="E44" s="115"/>
      <c r="F44" s="115"/>
      <c r="G44" s="116"/>
      <c r="H44" s="81"/>
    </row>
    <row r="45" spans="1:8" ht="12.75">
      <c r="A45" s="115" t="s">
        <v>1322</v>
      </c>
      <c r="B45" s="52" t="s">
        <v>912</v>
      </c>
      <c r="C45" s="51"/>
      <c r="D45" s="115"/>
      <c r="E45" s="115"/>
      <c r="F45" s="115"/>
      <c r="G45" s="116"/>
      <c r="H45" s="81"/>
    </row>
    <row r="46" spans="1:8" ht="12.75">
      <c r="A46" s="115" t="s">
        <v>1324</v>
      </c>
      <c r="B46" s="52" t="s">
        <v>1298</v>
      </c>
      <c r="C46" s="51"/>
      <c r="D46" s="115"/>
      <c r="E46" s="115"/>
      <c r="F46" s="115"/>
      <c r="G46" s="116"/>
      <c r="H46" s="81"/>
    </row>
    <row r="47" spans="1:8" ht="12.75">
      <c r="A47" s="115" t="s">
        <v>1325</v>
      </c>
      <c r="B47" s="52" t="s">
        <v>1326</v>
      </c>
      <c r="C47" s="51"/>
      <c r="D47" s="115"/>
      <c r="E47" s="115"/>
      <c r="F47" s="115"/>
      <c r="G47" s="116"/>
      <c r="H47" s="81"/>
    </row>
    <row r="48" spans="1:8" ht="12.75">
      <c r="A48" s="115"/>
      <c r="B48" s="52"/>
      <c r="C48" s="51"/>
      <c r="D48" s="115"/>
      <c r="E48" s="115"/>
      <c r="F48" s="115"/>
      <c r="G48" s="116"/>
      <c r="H48" s="81"/>
    </row>
    <row r="49" spans="1:8" ht="12.75">
      <c r="A49" s="327" t="s">
        <v>463</v>
      </c>
      <c r="B49" s="327"/>
      <c r="C49" s="327"/>
      <c r="D49" s="327"/>
      <c r="E49" s="327"/>
      <c r="F49" s="327"/>
      <c r="G49" s="327"/>
      <c r="H49" s="81"/>
    </row>
    <row r="50" spans="1:8" ht="12.75">
      <c r="A50" s="329" t="s">
        <v>38</v>
      </c>
      <c r="B50" s="330"/>
      <c r="C50" s="330"/>
      <c r="D50" s="330"/>
      <c r="E50" s="330"/>
      <c r="F50" s="330"/>
      <c r="G50" s="330"/>
      <c r="H50" s="372"/>
    </row>
    <row r="51" spans="1:8" ht="12.75">
      <c r="A51" s="330"/>
      <c r="B51" s="330"/>
      <c r="C51" s="330"/>
      <c r="D51" s="330"/>
      <c r="E51" s="330"/>
      <c r="F51" s="330"/>
      <c r="G51" s="330"/>
      <c r="H51" s="372"/>
    </row>
    <row r="52" spans="1:8" ht="12.75">
      <c r="A52" s="330"/>
      <c r="B52" s="330"/>
      <c r="C52" s="330"/>
      <c r="D52" s="330"/>
      <c r="E52" s="330"/>
      <c r="F52" s="330"/>
      <c r="G52" s="330"/>
      <c r="H52" s="372"/>
    </row>
    <row r="55" spans="1:5" ht="12.75">
      <c r="A55" s="382" t="s">
        <v>477</v>
      </c>
      <c r="B55" s="382"/>
      <c r="C55" s="382" t="s">
        <v>389</v>
      </c>
      <c r="D55" s="382"/>
      <c r="E55" s="382"/>
    </row>
    <row r="56" spans="1:5" ht="12.75">
      <c r="A56" s="55" t="s">
        <v>1327</v>
      </c>
      <c r="B56" s="55"/>
      <c r="C56" s="382" t="s">
        <v>888</v>
      </c>
      <c r="D56" s="382"/>
      <c r="E56" s="382"/>
    </row>
    <row r="57" spans="1:5" ht="12.75">
      <c r="A57" s="382" t="s">
        <v>1328</v>
      </c>
      <c r="B57" s="382"/>
      <c r="C57" s="382" t="s">
        <v>332</v>
      </c>
      <c r="D57" s="382"/>
      <c r="E57" s="382"/>
    </row>
    <row r="58" spans="1:5" ht="12.75">
      <c r="A58" s="55" t="s">
        <v>1329</v>
      </c>
      <c r="B58" s="55" t="s">
        <v>1330</v>
      </c>
      <c r="C58" s="382" t="s">
        <v>395</v>
      </c>
      <c r="D58" s="382"/>
      <c r="E58" s="382"/>
    </row>
    <row r="59" spans="1:8" ht="12.75">
      <c r="A59" s="383" t="s">
        <v>1331</v>
      </c>
      <c r="B59" s="383"/>
      <c r="C59" s="383"/>
      <c r="D59" s="368" t="s">
        <v>1296</v>
      </c>
      <c r="E59" s="368"/>
      <c r="F59" s="368"/>
      <c r="G59" s="368"/>
      <c r="H59" s="368"/>
    </row>
    <row r="60" spans="1:8" ht="12.75">
      <c r="A60" s="382" t="s">
        <v>1332</v>
      </c>
      <c r="B60" s="382"/>
      <c r="C60" s="382"/>
      <c r="D60" s="366">
        <v>0</v>
      </c>
      <c r="E60" s="369"/>
      <c r="F60" s="369"/>
      <c r="G60" s="369"/>
      <c r="H60" s="369"/>
    </row>
    <row r="61" spans="1:8" ht="12.75">
      <c r="A61" s="382" t="s">
        <v>1333</v>
      </c>
      <c r="B61" s="382"/>
      <c r="C61" s="382"/>
      <c r="D61" s="366">
        <v>0</v>
      </c>
      <c r="E61" s="369"/>
      <c r="F61" s="369"/>
      <c r="G61" s="369"/>
      <c r="H61" s="369"/>
    </row>
    <row r="62" spans="1:8" ht="12.75">
      <c r="A62" s="382" t="s">
        <v>465</v>
      </c>
      <c r="B62" s="382"/>
      <c r="C62" s="382"/>
      <c r="D62" s="367">
        <f>IF(D60=0,,D61/D60*100)</f>
        <v>0</v>
      </c>
      <c r="E62" s="371"/>
      <c r="F62" s="371"/>
      <c r="G62" s="371"/>
      <c r="H62" s="371"/>
    </row>
    <row r="63" spans="1:5" ht="12.75">
      <c r="A63" s="56"/>
      <c r="B63" s="56"/>
      <c r="C63" s="56"/>
      <c r="D63" s="56"/>
      <c r="E63" s="56"/>
    </row>
    <row r="64" spans="1:5" ht="12.75">
      <c r="A64" s="55" t="s">
        <v>1329</v>
      </c>
      <c r="B64" s="55" t="s">
        <v>1330</v>
      </c>
      <c r="C64" s="382" t="s">
        <v>914</v>
      </c>
      <c r="D64" s="382"/>
      <c r="E64" s="382"/>
    </row>
    <row r="65" spans="1:8" ht="12.75">
      <c r="A65" s="382" t="s">
        <v>1337</v>
      </c>
      <c r="B65" s="382"/>
      <c r="C65" s="382"/>
      <c r="D65" s="366">
        <v>0</v>
      </c>
      <c r="E65" s="369"/>
      <c r="F65" s="369"/>
      <c r="G65" s="369"/>
      <c r="H65" s="369"/>
    </row>
    <row r="66" spans="1:8" ht="12.75">
      <c r="A66" s="382" t="s">
        <v>1333</v>
      </c>
      <c r="B66" s="382"/>
      <c r="C66" s="382"/>
      <c r="D66" s="366">
        <v>0</v>
      </c>
      <c r="E66" s="369"/>
      <c r="F66" s="369"/>
      <c r="G66" s="369"/>
      <c r="H66" s="369"/>
    </row>
    <row r="67" spans="1:8" ht="12.75">
      <c r="A67" s="382" t="s">
        <v>465</v>
      </c>
      <c r="B67" s="382"/>
      <c r="C67" s="382"/>
      <c r="D67" s="367">
        <f>IF(D65=0,,D66/D65*100)</f>
        <v>0</v>
      </c>
      <c r="E67" s="371"/>
      <c r="F67" s="371"/>
      <c r="G67" s="371"/>
      <c r="H67" s="371"/>
    </row>
    <row r="68" spans="1:8" ht="12.75">
      <c r="A68" s="382"/>
      <c r="B68" s="382"/>
      <c r="C68" s="382"/>
      <c r="D68" s="366"/>
      <c r="E68" s="369"/>
      <c r="F68" s="369"/>
      <c r="G68" s="369"/>
      <c r="H68" s="369"/>
    </row>
    <row r="69" spans="1:5" ht="12.75">
      <c r="A69" s="55" t="s">
        <v>1329</v>
      </c>
      <c r="B69" s="55" t="s">
        <v>1330</v>
      </c>
      <c r="C69" s="382" t="s">
        <v>915</v>
      </c>
      <c r="D69" s="382"/>
      <c r="E69" s="382"/>
    </row>
    <row r="70" spans="1:8" ht="12.75">
      <c r="A70" s="382" t="s">
        <v>1337</v>
      </c>
      <c r="B70" s="382"/>
      <c r="C70" s="382"/>
      <c r="D70" s="366">
        <v>0</v>
      </c>
      <c r="E70" s="369"/>
      <c r="F70" s="369"/>
      <c r="G70" s="369"/>
      <c r="H70" s="369"/>
    </row>
    <row r="71" spans="1:8" ht="12.75">
      <c r="A71" s="382" t="s">
        <v>1333</v>
      </c>
      <c r="B71" s="382"/>
      <c r="C71" s="382"/>
      <c r="D71" s="366">
        <v>0</v>
      </c>
      <c r="E71" s="369"/>
      <c r="F71" s="369"/>
      <c r="G71" s="369"/>
      <c r="H71" s="369"/>
    </row>
    <row r="72" spans="1:8" ht="12.75">
      <c r="A72" s="382" t="s">
        <v>465</v>
      </c>
      <c r="B72" s="382"/>
      <c r="C72" s="382"/>
      <c r="D72" s="367">
        <f>IF(D70=0,,D71/D70*100)</f>
        <v>0</v>
      </c>
      <c r="E72" s="371"/>
      <c r="F72" s="371"/>
      <c r="G72" s="371"/>
      <c r="H72" s="371"/>
    </row>
    <row r="73" spans="1:8" ht="12.75">
      <c r="A73" s="382"/>
      <c r="B73" s="382"/>
      <c r="C73" s="382"/>
      <c r="D73" s="366"/>
      <c r="E73" s="369"/>
      <c r="F73" s="369"/>
      <c r="G73" s="369"/>
      <c r="H73" s="369"/>
    </row>
    <row r="75" spans="1:8" ht="12.75">
      <c r="A75" s="327" t="s">
        <v>463</v>
      </c>
      <c r="B75" s="327"/>
      <c r="C75" s="327"/>
      <c r="D75" s="327"/>
      <c r="E75" s="327"/>
      <c r="F75" s="327"/>
      <c r="G75" s="327"/>
      <c r="H75" s="81"/>
    </row>
    <row r="76" spans="1:8" ht="12.75">
      <c r="A76" s="329" t="s">
        <v>168</v>
      </c>
      <c r="B76" s="330"/>
      <c r="C76" s="330"/>
      <c r="D76" s="330"/>
      <c r="E76" s="330"/>
      <c r="F76" s="330"/>
      <c r="G76" s="330"/>
      <c r="H76" s="372"/>
    </row>
    <row r="77" spans="1:8" ht="9" customHeight="1">
      <c r="A77" s="330"/>
      <c r="B77" s="330"/>
      <c r="C77" s="330"/>
      <c r="D77" s="330"/>
      <c r="E77" s="330"/>
      <c r="F77" s="330"/>
      <c r="G77" s="330"/>
      <c r="H77" s="372"/>
    </row>
    <row r="78" spans="1:8" ht="12.75">
      <c r="A78" s="330"/>
      <c r="B78" s="330"/>
      <c r="C78" s="330"/>
      <c r="D78" s="330"/>
      <c r="E78" s="330"/>
      <c r="F78" s="330"/>
      <c r="G78" s="330"/>
      <c r="H78" s="372"/>
    </row>
  </sheetData>
  <mergeCells count="44">
    <mergeCell ref="A73:C73"/>
    <mergeCell ref="A75:G75"/>
    <mergeCell ref="D71:H71"/>
    <mergeCell ref="D73:H73"/>
    <mergeCell ref="A72:C72"/>
    <mergeCell ref="A62:C62"/>
    <mergeCell ref="A65:C65"/>
    <mergeCell ref="A66:C66"/>
    <mergeCell ref="A67:C67"/>
    <mergeCell ref="C64:E64"/>
    <mergeCell ref="C58:E58"/>
    <mergeCell ref="A59:C59"/>
    <mergeCell ref="A60:C60"/>
    <mergeCell ref="A61:C61"/>
    <mergeCell ref="A55:B55"/>
    <mergeCell ref="C55:E55"/>
    <mergeCell ref="A5:C8"/>
    <mergeCell ref="A31:H31"/>
    <mergeCell ref="A32:H33"/>
    <mergeCell ref="A36:D36"/>
    <mergeCell ref="E36:H36"/>
    <mergeCell ref="B38:B40"/>
    <mergeCell ref="C38:C40"/>
    <mergeCell ref="D38:D40"/>
    <mergeCell ref="A49:G49"/>
    <mergeCell ref="A50:H52"/>
    <mergeCell ref="D59:H59"/>
    <mergeCell ref="D70:H70"/>
    <mergeCell ref="D60:H60"/>
    <mergeCell ref="D61:H61"/>
    <mergeCell ref="D62:H62"/>
    <mergeCell ref="D65:H65"/>
    <mergeCell ref="C56:E56"/>
    <mergeCell ref="A57:B57"/>
    <mergeCell ref="C57:E57"/>
    <mergeCell ref="A76:H78"/>
    <mergeCell ref="D66:H66"/>
    <mergeCell ref="D67:H67"/>
    <mergeCell ref="D68:H68"/>
    <mergeCell ref="D72:H72"/>
    <mergeCell ref="A68:C68"/>
    <mergeCell ref="C69:E69"/>
    <mergeCell ref="A70:C70"/>
    <mergeCell ref="A71:C71"/>
  </mergeCells>
  <printOptions/>
  <pageMargins left="0.75" right="0.75" top="1" bottom="1" header="0.4921259845" footer="0.4921259845"/>
  <pageSetup horizontalDpi="600" verticalDpi="600" orientation="portrait" paperSize="9" r:id="rId1"/>
  <headerFooter alignWithMargins="0">
    <oddHeader>&amp;C&amp;F</oddHeader>
    <oddFooter>&amp;CStránka &amp;P z &amp;N</oddFooter>
  </headerFooter>
</worksheet>
</file>

<file path=xl/worksheets/sheet2.xml><?xml version="1.0" encoding="utf-8"?>
<worksheet xmlns="http://schemas.openxmlformats.org/spreadsheetml/2006/main" xmlns:r="http://schemas.openxmlformats.org/officeDocument/2006/relationships">
  <dimension ref="A2:H212"/>
  <sheetViews>
    <sheetView workbookViewId="0" topLeftCell="A1">
      <selection activeCell="I8" sqref="I8"/>
    </sheetView>
  </sheetViews>
  <sheetFormatPr defaultColWidth="9.140625" defaultRowHeight="12.75"/>
  <cols>
    <col min="1" max="2" width="7.00390625" style="0" customWidth="1"/>
    <col min="3" max="3" width="8.57421875" style="0" customWidth="1"/>
    <col min="4" max="4" width="18.8515625" style="0" customWidth="1"/>
    <col min="5" max="8" width="11.421875" style="0" customWidth="1"/>
    <col min="9" max="13" width="9.140625" style="1" customWidth="1"/>
  </cols>
  <sheetData>
    <row r="2" spans="1:8" ht="12.75">
      <c r="A2" s="221" t="s">
        <v>1444</v>
      </c>
      <c r="B2" s="176"/>
      <c r="C2" s="177"/>
      <c r="D2" s="178"/>
      <c r="E2" s="179"/>
      <c r="F2" s="179"/>
      <c r="G2" s="180"/>
      <c r="H2" s="177"/>
    </row>
    <row r="3" spans="1:8" ht="12.75">
      <c r="A3" s="148" t="s">
        <v>1296</v>
      </c>
      <c r="B3" s="181"/>
      <c r="C3" s="182"/>
      <c r="D3" s="183"/>
      <c r="E3" s="184"/>
      <c r="F3" s="184"/>
      <c r="G3" s="185"/>
      <c r="H3" s="182"/>
    </row>
    <row r="4" spans="1:8" ht="12.75">
      <c r="A4" s="182"/>
      <c r="B4" s="181"/>
      <c r="C4" s="182"/>
      <c r="D4" s="183"/>
      <c r="E4" s="184"/>
      <c r="F4" s="184"/>
      <c r="G4" s="185"/>
      <c r="H4" s="182"/>
    </row>
    <row r="5" spans="1:8" ht="20.25" customHeight="1">
      <c r="A5" s="283" t="s">
        <v>916</v>
      </c>
      <c r="B5" s="288"/>
      <c r="C5" s="288"/>
      <c r="D5" s="288"/>
      <c r="E5" s="288"/>
      <c r="F5" s="288"/>
      <c r="G5" s="288"/>
      <c r="H5" s="220"/>
    </row>
    <row r="6" spans="1:7" ht="20.25" customHeight="1">
      <c r="A6" s="212"/>
      <c r="B6" s="213"/>
      <c r="C6" s="214"/>
      <c r="D6" s="215" t="s">
        <v>462</v>
      </c>
      <c r="E6" s="216" t="s">
        <v>464</v>
      </c>
      <c r="F6" s="216" t="s">
        <v>1295</v>
      </c>
      <c r="G6" s="216" t="s">
        <v>1320</v>
      </c>
    </row>
    <row r="7" spans="1:7" ht="20.25" customHeight="1">
      <c r="A7" s="186"/>
      <c r="B7" s="187"/>
      <c r="C7" s="188"/>
      <c r="D7" s="189" t="s">
        <v>917</v>
      </c>
      <c r="E7" s="190">
        <f>SUM(E8:E10)</f>
        <v>6252634</v>
      </c>
      <c r="F7" s="190">
        <f>SUM(F8:F10)</f>
        <v>3374944.7</v>
      </c>
      <c r="G7" s="190">
        <f>IF(E7=0,,F7/E7*100)</f>
        <v>53.97636739972307</v>
      </c>
    </row>
    <row r="8" spans="1:7" ht="20.25" customHeight="1">
      <c r="A8" s="301" t="s">
        <v>918</v>
      </c>
      <c r="B8" s="310"/>
      <c r="C8" s="311"/>
      <c r="D8" s="156" t="s">
        <v>467</v>
      </c>
      <c r="E8" s="34">
        <f>SUM(E43)</f>
        <v>4761658</v>
      </c>
      <c r="F8" s="34">
        <f>SUM(F43)</f>
        <v>2747385.68</v>
      </c>
      <c r="G8" s="34">
        <f aca="true" t="shared" si="0" ref="G8:G15">IF(E8=0,,F8/E8*100)</f>
        <v>57.69808919498208</v>
      </c>
    </row>
    <row r="9" spans="1:7" ht="20.25" customHeight="1">
      <c r="A9" s="312"/>
      <c r="B9" s="313"/>
      <c r="C9" s="314"/>
      <c r="D9" s="156" t="s">
        <v>468</v>
      </c>
      <c r="E9" s="34">
        <f>SUM(E53)</f>
        <v>1210976</v>
      </c>
      <c r="F9" s="34">
        <f>SUM(F53)</f>
        <v>400875.05</v>
      </c>
      <c r="G9" s="34">
        <f t="shared" si="0"/>
        <v>33.10346778135983</v>
      </c>
    </row>
    <row r="10" spans="1:7" ht="20.25" customHeight="1">
      <c r="A10" s="315"/>
      <c r="B10" s="316"/>
      <c r="C10" s="317"/>
      <c r="D10" s="156" t="s">
        <v>469</v>
      </c>
      <c r="E10" s="34">
        <f>SUM(E69)</f>
        <v>280000</v>
      </c>
      <c r="F10" s="34">
        <f>SUM(F69)</f>
        <v>226683.97</v>
      </c>
      <c r="G10" s="34">
        <f t="shared" si="0"/>
        <v>80.95856071428571</v>
      </c>
    </row>
    <row r="11" spans="1:7" ht="20.25" customHeight="1">
      <c r="A11" s="191"/>
      <c r="B11" s="192"/>
      <c r="C11" s="193"/>
      <c r="D11" s="189" t="s">
        <v>919</v>
      </c>
      <c r="E11" s="190">
        <f>SUM(E12:E14)</f>
        <v>6245437</v>
      </c>
      <c r="F11" s="190">
        <f>SUM(F12:F14)</f>
        <v>2981107.1199999996</v>
      </c>
      <c r="G11" s="190">
        <f t="shared" si="0"/>
        <v>47.732562509236736</v>
      </c>
    </row>
    <row r="12" spans="1:7" ht="20.25" customHeight="1">
      <c r="A12" s="301" t="s">
        <v>920</v>
      </c>
      <c r="B12" s="310"/>
      <c r="C12" s="311"/>
      <c r="D12" s="156" t="s">
        <v>1318</v>
      </c>
      <c r="E12" s="166">
        <f>SUM(E210)</f>
        <v>4341202</v>
      </c>
      <c r="F12" s="166">
        <f>SUM(E211)</f>
        <v>2118799.3199999994</v>
      </c>
      <c r="G12" s="166">
        <f t="shared" si="0"/>
        <v>48.80674338581802</v>
      </c>
    </row>
    <row r="13" spans="1:7" ht="20.25" customHeight="1">
      <c r="A13" s="312"/>
      <c r="B13" s="313"/>
      <c r="C13" s="314"/>
      <c r="D13" s="156" t="s">
        <v>1319</v>
      </c>
      <c r="E13" s="166">
        <f>SUM(F210)</f>
        <v>1891335</v>
      </c>
      <c r="F13" s="166">
        <f>SUM(F211)</f>
        <v>857787.3300000001</v>
      </c>
      <c r="G13" s="166">
        <f t="shared" si="0"/>
        <v>45.35353758059784</v>
      </c>
    </row>
    <row r="14" spans="1:7" ht="20.25" customHeight="1">
      <c r="A14" s="315"/>
      <c r="B14" s="316"/>
      <c r="C14" s="317"/>
      <c r="D14" s="156" t="s">
        <v>469</v>
      </c>
      <c r="E14" s="166">
        <f>SUM(G210)</f>
        <v>12900</v>
      </c>
      <c r="F14" s="166">
        <f>SUM(G211)</f>
        <v>4520.47</v>
      </c>
      <c r="G14" s="166">
        <f t="shared" si="0"/>
        <v>35.042403100775196</v>
      </c>
    </row>
    <row r="15" spans="1:7" ht="20.25" customHeight="1">
      <c r="A15" s="186"/>
      <c r="B15" s="187"/>
      <c r="C15" s="188"/>
      <c r="D15" s="189" t="s">
        <v>916</v>
      </c>
      <c r="E15" s="190">
        <f>E7-E11</f>
        <v>7197</v>
      </c>
      <c r="F15" s="190">
        <f>F7-F11</f>
        <v>393837.58000000054</v>
      </c>
      <c r="G15" s="190">
        <f t="shared" si="0"/>
        <v>5472.246491593727</v>
      </c>
    </row>
    <row r="16" spans="1:7" ht="20.25" customHeight="1">
      <c r="A16" s="318"/>
      <c r="B16" s="318"/>
      <c r="C16" s="318"/>
      <c r="D16" s="195"/>
      <c r="E16" s="166"/>
      <c r="F16" s="166"/>
      <c r="G16" s="194"/>
    </row>
    <row r="17" spans="1:8" ht="12.75">
      <c r="A17" s="182"/>
      <c r="B17" s="181"/>
      <c r="C17" s="182"/>
      <c r="D17" s="183"/>
      <c r="E17" s="184"/>
      <c r="F17" s="184"/>
      <c r="G17" s="185"/>
      <c r="H17" s="182"/>
    </row>
    <row r="18" spans="1:8" ht="12.75">
      <c r="A18" s="175" t="s">
        <v>644</v>
      </c>
      <c r="B18" s="196"/>
      <c r="C18" s="175"/>
      <c r="D18" s="197"/>
      <c r="E18" s="179"/>
      <c r="F18" s="179"/>
      <c r="G18" s="179"/>
      <c r="H18" s="175"/>
    </row>
    <row r="19" spans="1:8" ht="12.75">
      <c r="A19" s="182"/>
      <c r="B19" s="181"/>
      <c r="C19" s="182"/>
      <c r="D19" s="183"/>
      <c r="E19" s="184"/>
      <c r="F19" s="184"/>
      <c r="G19" s="185"/>
      <c r="H19" s="182"/>
    </row>
    <row r="20" spans="1:8" ht="21.75" customHeight="1">
      <c r="A20" s="283" t="s">
        <v>436</v>
      </c>
      <c r="B20" s="284"/>
      <c r="C20" s="284"/>
      <c r="D20" s="284"/>
      <c r="E20" s="284"/>
      <c r="F20" s="284"/>
      <c r="G20" s="284"/>
      <c r="H20" s="284"/>
    </row>
    <row r="21" spans="1:8" ht="21.75" customHeight="1">
      <c r="A21" s="76" t="s">
        <v>470</v>
      </c>
      <c r="B21" s="77" t="s">
        <v>471</v>
      </c>
      <c r="C21" s="78" t="s">
        <v>472</v>
      </c>
      <c r="D21" s="215" t="s">
        <v>462</v>
      </c>
      <c r="E21" s="76" t="s">
        <v>464</v>
      </c>
      <c r="F21" s="216" t="s">
        <v>1295</v>
      </c>
      <c r="G21" s="230" t="s">
        <v>1297</v>
      </c>
      <c r="H21" s="78" t="s">
        <v>1320</v>
      </c>
    </row>
    <row r="22" spans="1:8" ht="21.75" customHeight="1">
      <c r="A22" s="47" t="s">
        <v>473</v>
      </c>
      <c r="B22" s="47" t="s">
        <v>474</v>
      </c>
      <c r="C22" s="25" t="s">
        <v>475</v>
      </c>
      <c r="D22" s="146" t="s">
        <v>476</v>
      </c>
      <c r="E22" s="26">
        <f>SUM(E23:E33)</f>
        <v>3656100</v>
      </c>
      <c r="F22" s="26">
        <f>SUM(F23:F33)</f>
        <v>2067301.1600000001</v>
      </c>
      <c r="G22" s="26">
        <f>SUM(G23:G33)</f>
        <v>3756100</v>
      </c>
      <c r="H22" s="26">
        <f aca="true" t="shared" si="1" ref="H22:H34">IF(F22=0,,F22/E22*100)</f>
        <v>56.54388993736495</v>
      </c>
    </row>
    <row r="23" spans="1:8" ht="21.75" customHeight="1">
      <c r="A23" s="298"/>
      <c r="B23" s="169" t="s">
        <v>1323</v>
      </c>
      <c r="C23" s="167" t="s">
        <v>477</v>
      </c>
      <c r="D23" s="156" t="s">
        <v>312</v>
      </c>
      <c r="E23" s="34">
        <f>SUM('II. Príjmy rozpočtu'!E19)</f>
        <v>3175000</v>
      </c>
      <c r="F23" s="34">
        <f>SUM('II. Príjmy rozpočtu'!F19)</f>
        <v>1638099.3200000003</v>
      </c>
      <c r="G23" s="34">
        <f>SUM('II. Príjmy rozpočtu'!G19)</f>
        <v>3175000</v>
      </c>
      <c r="H23" s="34">
        <f t="shared" si="1"/>
        <v>51.593679370078746</v>
      </c>
    </row>
    <row r="24" spans="1:8" ht="21.75" customHeight="1">
      <c r="A24" s="299"/>
      <c r="B24" s="169" t="s">
        <v>718</v>
      </c>
      <c r="C24" s="167" t="s">
        <v>477</v>
      </c>
      <c r="D24" s="156" t="s">
        <v>633</v>
      </c>
      <c r="E24" s="34">
        <f>SUM('II. Príjmy rozpočtu'!E38)</f>
        <v>249900</v>
      </c>
      <c r="F24" s="34">
        <f>SUM('II. Príjmy rozpočtu'!F38)</f>
        <v>157397.78</v>
      </c>
      <c r="G24" s="34">
        <f>SUM('II. Príjmy rozpočtu'!G38)</f>
        <v>249900</v>
      </c>
      <c r="H24" s="34">
        <f t="shared" si="1"/>
        <v>62.984305722288916</v>
      </c>
    </row>
    <row r="25" spans="1:8" ht="21.75" customHeight="1">
      <c r="A25" s="299"/>
      <c r="B25" s="169" t="s">
        <v>720</v>
      </c>
      <c r="C25" s="167" t="s">
        <v>477</v>
      </c>
      <c r="D25" s="156" t="s">
        <v>638</v>
      </c>
      <c r="E25" s="34">
        <f>SUM('II. Príjmy rozpočtu'!E46)</f>
        <v>0</v>
      </c>
      <c r="F25" s="34">
        <f>SUM('II. Príjmy rozpočtu'!F46)</f>
        <v>0</v>
      </c>
      <c r="G25" s="34">
        <f>SUM('II. Príjmy rozpočtu'!G46)</f>
        <v>0</v>
      </c>
      <c r="H25" s="34">
        <f t="shared" si="1"/>
        <v>0</v>
      </c>
    </row>
    <row r="26" spans="1:8" ht="21.75" customHeight="1">
      <c r="A26" s="299"/>
      <c r="B26" s="169" t="s">
        <v>1302</v>
      </c>
      <c r="C26" s="167" t="s">
        <v>477</v>
      </c>
      <c r="D26" s="156" t="s">
        <v>640</v>
      </c>
      <c r="E26" s="34">
        <f>SUM('II. Príjmy rozpočtu'!E48)</f>
        <v>113500</v>
      </c>
      <c r="F26" s="34">
        <f>SUM('II. Príjmy rozpočtu'!F48)</f>
        <v>78914.55</v>
      </c>
      <c r="G26" s="34">
        <f>SUM('II. Príjmy rozpočtu'!G48)</f>
        <v>113500</v>
      </c>
      <c r="H26" s="34">
        <f t="shared" si="1"/>
        <v>69.52823788546256</v>
      </c>
    </row>
    <row r="27" spans="1:8" ht="21.75" customHeight="1">
      <c r="A27" s="300"/>
      <c r="B27" s="169" t="s">
        <v>1305</v>
      </c>
      <c r="C27" s="167" t="s">
        <v>477</v>
      </c>
      <c r="D27" s="156" t="s">
        <v>1277</v>
      </c>
      <c r="E27" s="34">
        <f>SUM('II. Príjmy rozpočtu'!E63)</f>
        <v>45500</v>
      </c>
      <c r="F27" s="34">
        <f>SUM('II. Príjmy rozpočtu'!F63)</f>
        <v>30616.42</v>
      </c>
      <c r="G27" s="34">
        <f>SUM('II. Príjmy rozpočtu'!G63)</f>
        <v>45500</v>
      </c>
      <c r="H27" s="34">
        <f t="shared" si="1"/>
        <v>67.28883516483516</v>
      </c>
    </row>
    <row r="28" spans="1:8" ht="21.75" customHeight="1">
      <c r="A28" s="300"/>
      <c r="B28" s="169" t="s">
        <v>1307</v>
      </c>
      <c r="C28" s="167" t="s">
        <v>477</v>
      </c>
      <c r="D28" s="156" t="s">
        <v>1279</v>
      </c>
      <c r="E28" s="34">
        <f>SUM('II. Príjmy rozpočtu'!E65)</f>
        <v>7500</v>
      </c>
      <c r="F28" s="34">
        <f>SUM('II. Príjmy rozpočtu'!F65)</f>
        <v>4020</v>
      </c>
      <c r="G28" s="34">
        <f>SUM('II. Príjmy rozpočtu'!G65)</f>
        <v>7500</v>
      </c>
      <c r="H28" s="34">
        <f t="shared" si="1"/>
        <v>53.6</v>
      </c>
    </row>
    <row r="29" spans="1:8" ht="21.75" customHeight="1">
      <c r="A29" s="300"/>
      <c r="B29" s="169" t="s">
        <v>437</v>
      </c>
      <c r="C29" s="167" t="s">
        <v>477</v>
      </c>
      <c r="D29" s="156" t="s">
        <v>1281</v>
      </c>
      <c r="E29" s="34">
        <f>SUM('II. Príjmy rozpočtu'!E67)</f>
        <v>33200</v>
      </c>
      <c r="F29" s="34">
        <f>SUM('II. Príjmy rozpočtu'!F67)</f>
        <v>14129.509999999998</v>
      </c>
      <c r="G29" s="34">
        <f>SUM('II. Príjmy rozpočtu'!G67)</f>
        <v>33200</v>
      </c>
      <c r="H29" s="34">
        <f t="shared" si="1"/>
        <v>42.55876506024096</v>
      </c>
    </row>
    <row r="30" spans="1:8" ht="21.75" customHeight="1">
      <c r="A30" s="300"/>
      <c r="B30" s="169" t="s">
        <v>438</v>
      </c>
      <c r="C30" s="167" t="s">
        <v>477</v>
      </c>
      <c r="D30" s="156" t="s">
        <v>1702</v>
      </c>
      <c r="E30" s="34">
        <f>SUM('II. Príjmy rozpočtu'!E76)</f>
        <v>3000</v>
      </c>
      <c r="F30" s="34">
        <f>SUM('II. Príjmy rozpočtu'!F76)</f>
        <v>3071.44</v>
      </c>
      <c r="G30" s="34">
        <f>SUM('II. Príjmy rozpočtu'!G76)</f>
        <v>3000</v>
      </c>
      <c r="H30" s="34">
        <f t="shared" si="1"/>
        <v>102.38133333333333</v>
      </c>
    </row>
    <row r="31" spans="1:8" ht="21.75" customHeight="1">
      <c r="A31" s="300"/>
      <c r="B31" s="169" t="s">
        <v>439</v>
      </c>
      <c r="C31" s="167" t="s">
        <v>477</v>
      </c>
      <c r="D31" s="156" t="s">
        <v>1724</v>
      </c>
      <c r="E31" s="34">
        <f>SUM('II. Príjmy rozpočtu'!E144)</f>
        <v>3000</v>
      </c>
      <c r="F31" s="34">
        <f>SUM('II. Príjmy rozpočtu'!F144)</f>
        <v>1743.25</v>
      </c>
      <c r="G31" s="34">
        <f>SUM('II. Príjmy rozpočtu'!G144)</f>
        <v>3000</v>
      </c>
      <c r="H31" s="34">
        <f t="shared" si="1"/>
        <v>58.10833333333333</v>
      </c>
    </row>
    <row r="32" spans="1:8" ht="21.75" customHeight="1">
      <c r="A32" s="300"/>
      <c r="B32" s="169" t="s">
        <v>440</v>
      </c>
      <c r="C32" s="167" t="s">
        <v>477</v>
      </c>
      <c r="D32" s="156" t="s">
        <v>1727</v>
      </c>
      <c r="E32" s="34">
        <f>SUM('II. Príjmy rozpočtu'!E148)</f>
        <v>0</v>
      </c>
      <c r="F32" s="34">
        <f>SUM('II. Príjmy rozpočtu'!F148)</f>
        <v>0</v>
      </c>
      <c r="G32" s="34">
        <f>SUM('II. Príjmy rozpočtu'!G148)</f>
        <v>0</v>
      </c>
      <c r="H32" s="34">
        <f t="shared" si="1"/>
        <v>0</v>
      </c>
    </row>
    <row r="33" spans="1:8" ht="21.75" customHeight="1">
      <c r="A33" s="285"/>
      <c r="B33" s="169" t="s">
        <v>441</v>
      </c>
      <c r="C33" s="167" t="s">
        <v>477</v>
      </c>
      <c r="D33" s="156" t="s">
        <v>1730</v>
      </c>
      <c r="E33" s="34">
        <f>SUM('II. Príjmy rozpočtu'!E151)</f>
        <v>25500</v>
      </c>
      <c r="F33" s="34">
        <f>SUM('II. Príjmy rozpočtu'!F151)</f>
        <v>139308.89</v>
      </c>
      <c r="G33" s="34">
        <f>SUM('II. Príjmy rozpočtu'!G151)</f>
        <v>125500</v>
      </c>
      <c r="H33" s="34">
        <f t="shared" si="1"/>
        <v>546.3093725490196</v>
      </c>
    </row>
    <row r="34" spans="1:8" ht="21.75" customHeight="1">
      <c r="A34" s="47" t="s">
        <v>1704</v>
      </c>
      <c r="B34" s="47" t="s">
        <v>1705</v>
      </c>
      <c r="C34" s="25" t="s">
        <v>475</v>
      </c>
      <c r="D34" s="146" t="s">
        <v>1706</v>
      </c>
      <c r="E34" s="63">
        <f>SUM(E35:E36)</f>
        <v>1105558</v>
      </c>
      <c r="F34" s="63">
        <f>SUM(F35:F36)</f>
        <v>662401.3300000001</v>
      </c>
      <c r="G34" s="63">
        <f>SUM(G35:G36)</f>
        <v>1114606</v>
      </c>
      <c r="H34" s="63">
        <f t="shared" si="1"/>
        <v>59.915565714327066</v>
      </c>
    </row>
    <row r="35" spans="1:8" ht="21.75" customHeight="1">
      <c r="A35" s="298"/>
      <c r="B35" s="169" t="s">
        <v>442</v>
      </c>
      <c r="C35" s="167" t="s">
        <v>477</v>
      </c>
      <c r="D35" s="156" t="s">
        <v>1707</v>
      </c>
      <c r="E35" s="34">
        <f>SUM('II. Príjmy rozpočtu'!E86)</f>
        <v>0</v>
      </c>
      <c r="F35" s="34">
        <f>SUM('II. Príjmy rozpočtu'!F86)</f>
        <v>2060.03</v>
      </c>
      <c r="G35" s="34">
        <f>SUM('II. Príjmy rozpočtu'!G86)</f>
        <v>0</v>
      </c>
      <c r="H35" s="34">
        <f>IF(E35=0,,F35/E35*100)</f>
        <v>0</v>
      </c>
    </row>
    <row r="36" spans="1:8" ht="21.75" customHeight="1">
      <c r="A36" s="299"/>
      <c r="B36" s="169" t="s">
        <v>443</v>
      </c>
      <c r="C36" s="167" t="s">
        <v>477</v>
      </c>
      <c r="D36" s="156" t="s">
        <v>1709</v>
      </c>
      <c r="E36" s="34">
        <f>SUM('II. Príjmy rozpočtu'!E89)</f>
        <v>1105558</v>
      </c>
      <c r="F36" s="34">
        <f>SUM('II. Príjmy rozpočtu'!F89)</f>
        <v>660341.3</v>
      </c>
      <c r="G36" s="34">
        <f>SUM('II. Príjmy rozpočtu'!G89)</f>
        <v>1114606</v>
      </c>
      <c r="H36" s="34">
        <f aca="true" t="shared" si="2" ref="H36:H43">IF(F36=0,,F36/E36*100)</f>
        <v>59.729231754462454</v>
      </c>
    </row>
    <row r="37" spans="1:8" ht="21.75" customHeight="1">
      <c r="A37" s="47" t="s">
        <v>1712</v>
      </c>
      <c r="B37" s="47" t="s">
        <v>1713</v>
      </c>
      <c r="C37" s="25" t="s">
        <v>475</v>
      </c>
      <c r="D37" s="17" t="s">
        <v>1714</v>
      </c>
      <c r="E37" s="63">
        <f>SUM(E38)</f>
        <v>0</v>
      </c>
      <c r="F37" s="63">
        <f>SUM(F38)</f>
        <v>17502.45</v>
      </c>
      <c r="G37" s="63">
        <f>SUM(G38)</f>
        <v>0</v>
      </c>
      <c r="H37" s="63">
        <f>IF(E37=0,,F37/E37*100)</f>
        <v>0</v>
      </c>
    </row>
    <row r="38" spans="1:8" ht="21.75" customHeight="1">
      <c r="A38" s="168"/>
      <c r="B38" s="169" t="s">
        <v>444</v>
      </c>
      <c r="C38" s="167" t="s">
        <v>477</v>
      </c>
      <c r="D38" s="156" t="s">
        <v>1707</v>
      </c>
      <c r="E38" s="34">
        <f>SUM('II. Príjmy rozpočtu'!E127)</f>
        <v>0</v>
      </c>
      <c r="F38" s="34">
        <f>SUM('II. Príjmy rozpočtu'!F127)</f>
        <v>17502.45</v>
      </c>
      <c r="G38" s="34">
        <f>SUM('II. Príjmy rozpočtu'!G127)</f>
        <v>0</v>
      </c>
      <c r="H38" s="34">
        <f>IF(E38=0,,F38/E38*100)</f>
        <v>0</v>
      </c>
    </row>
    <row r="39" spans="1:8" ht="21.75" customHeight="1">
      <c r="A39" s="47" t="s">
        <v>1716</v>
      </c>
      <c r="B39" s="47" t="s">
        <v>1717</v>
      </c>
      <c r="C39" s="25" t="s">
        <v>475</v>
      </c>
      <c r="D39" s="146" t="s">
        <v>1718</v>
      </c>
      <c r="E39" s="63">
        <f>SUM(E40)</f>
        <v>0</v>
      </c>
      <c r="F39" s="63">
        <f>SUM(F40)</f>
        <v>180.74</v>
      </c>
      <c r="G39" s="63">
        <f>SUM(G40)</f>
        <v>0</v>
      </c>
      <c r="H39" s="63">
        <f>IF(E39=0,,F39/E39*100)</f>
        <v>0</v>
      </c>
    </row>
    <row r="40" spans="1:8" ht="21.75" customHeight="1">
      <c r="A40" s="32"/>
      <c r="B40" s="169" t="s">
        <v>445</v>
      </c>
      <c r="C40" s="167" t="s">
        <v>477</v>
      </c>
      <c r="D40" s="156" t="s">
        <v>1718</v>
      </c>
      <c r="E40" s="34">
        <f>SUM('II. Príjmy rozpočtu'!E132)</f>
        <v>0</v>
      </c>
      <c r="F40" s="34">
        <f>SUM('II. Príjmy rozpočtu'!F132)</f>
        <v>180.74</v>
      </c>
      <c r="G40" s="34">
        <f>SUM('II. Príjmy rozpočtu'!G132)</f>
        <v>0</v>
      </c>
      <c r="H40" s="34">
        <f>IF(E40=0,,F40/E40*100)</f>
        <v>0</v>
      </c>
    </row>
    <row r="41" spans="1:8" ht="21.75" customHeight="1">
      <c r="A41" s="47" t="s">
        <v>1720</v>
      </c>
      <c r="B41" s="47" t="s">
        <v>1721</v>
      </c>
      <c r="C41" s="25" t="s">
        <v>475</v>
      </c>
      <c r="D41" s="146" t="s">
        <v>1722</v>
      </c>
      <c r="E41" s="63">
        <f>SUM(E42)</f>
        <v>0</v>
      </c>
      <c r="F41" s="63">
        <f>SUM(F42)</f>
        <v>0</v>
      </c>
      <c r="G41" s="63">
        <f>SUM(G42)</f>
        <v>0</v>
      </c>
      <c r="H41" s="63">
        <f t="shared" si="2"/>
        <v>0</v>
      </c>
    </row>
    <row r="42" spans="1:8" ht="21.75" customHeight="1">
      <c r="A42" s="32"/>
      <c r="B42" s="169" t="s">
        <v>446</v>
      </c>
      <c r="C42" s="167" t="s">
        <v>477</v>
      </c>
      <c r="D42" s="156" t="s">
        <v>1722</v>
      </c>
      <c r="E42" s="34">
        <f>SUM('II. Príjmy rozpočtu'!E135)</f>
        <v>0</v>
      </c>
      <c r="F42" s="34">
        <f>SUM('II. Príjmy rozpočtu'!F135)</f>
        <v>0</v>
      </c>
      <c r="G42" s="34">
        <f>SUM('II. Príjmy rozpočtu'!G135)</f>
        <v>0</v>
      </c>
      <c r="H42" s="34">
        <f t="shared" si="2"/>
        <v>0</v>
      </c>
    </row>
    <row r="43" spans="1:8" ht="21.75" customHeight="1">
      <c r="A43" s="24"/>
      <c r="B43" s="189"/>
      <c r="C43" s="24"/>
      <c r="D43" s="189" t="s">
        <v>466</v>
      </c>
      <c r="E43" s="31">
        <f>SUM(E41,E39,E37,E34,E22)</f>
        <v>4761658</v>
      </c>
      <c r="F43" s="31">
        <f>SUM(F41,F39,F37,F34,F22)</f>
        <v>2747385.68</v>
      </c>
      <c r="G43" s="31">
        <f>SUM(G41,G39,G37,G34,G22)</f>
        <v>4870706</v>
      </c>
      <c r="H43" s="31">
        <f t="shared" si="2"/>
        <v>57.69808919498208</v>
      </c>
    </row>
    <row r="44" spans="1:8" ht="21.75" customHeight="1">
      <c r="A44" s="198"/>
      <c r="B44" s="199"/>
      <c r="C44" s="198"/>
      <c r="D44" s="199"/>
      <c r="E44" s="200"/>
      <c r="F44" s="200"/>
      <c r="G44" s="200"/>
      <c r="H44" s="200"/>
    </row>
    <row r="45" spans="1:8" ht="21.75" customHeight="1">
      <c r="A45" s="283" t="s">
        <v>1469</v>
      </c>
      <c r="B45" s="284"/>
      <c r="C45" s="284"/>
      <c r="D45" s="284"/>
      <c r="E45" s="284"/>
      <c r="F45" s="284"/>
      <c r="G45" s="284"/>
      <c r="H45" s="284"/>
    </row>
    <row r="46" spans="1:8" ht="21.75" customHeight="1">
      <c r="A46" s="76" t="s">
        <v>470</v>
      </c>
      <c r="B46" s="77" t="s">
        <v>471</v>
      </c>
      <c r="C46" s="78" t="s">
        <v>472</v>
      </c>
      <c r="D46" s="215" t="s">
        <v>462</v>
      </c>
      <c r="E46" s="76" t="s">
        <v>464</v>
      </c>
      <c r="F46" s="216" t="s">
        <v>1295</v>
      </c>
      <c r="G46" s="230" t="s">
        <v>1297</v>
      </c>
      <c r="H46" s="78" t="s">
        <v>1320</v>
      </c>
    </row>
    <row r="47" spans="1:8" ht="21.75" customHeight="1">
      <c r="A47" s="47" t="s">
        <v>473</v>
      </c>
      <c r="B47" s="47" t="s">
        <v>474</v>
      </c>
      <c r="C47" s="25" t="s">
        <v>475</v>
      </c>
      <c r="D47" s="146" t="s">
        <v>476</v>
      </c>
      <c r="E47" s="63">
        <f>SUM(E48)</f>
        <v>0</v>
      </c>
      <c r="F47" s="63">
        <f>SUM(F48)</f>
        <v>12202.75</v>
      </c>
      <c r="G47" s="63">
        <f>SUM(G48)</f>
        <v>0</v>
      </c>
      <c r="H47" s="63">
        <f>IF(E47=0,,F47/E47*100)</f>
        <v>0</v>
      </c>
    </row>
    <row r="48" spans="1:8" ht="21.75" customHeight="1">
      <c r="A48" s="32"/>
      <c r="B48" s="169" t="s">
        <v>1470</v>
      </c>
      <c r="C48" s="167" t="s">
        <v>477</v>
      </c>
      <c r="D48" s="156" t="s">
        <v>1730</v>
      </c>
      <c r="E48" s="34">
        <f>SUM('II. Príjmy rozpočtu'!E169)</f>
        <v>0</v>
      </c>
      <c r="F48" s="34">
        <f>SUM('II. Príjmy rozpočtu'!F169)</f>
        <v>12202.75</v>
      </c>
      <c r="G48" s="34">
        <f>SUM('II. Príjmy rozpočtu'!G169)</f>
        <v>0</v>
      </c>
      <c r="H48" s="34">
        <f>IF(E48=0,,F48/E48*100)</f>
        <v>0</v>
      </c>
    </row>
    <row r="49" spans="1:8" ht="21.75" customHeight="1">
      <c r="A49" s="47" t="s">
        <v>1704</v>
      </c>
      <c r="B49" s="47" t="s">
        <v>1705</v>
      </c>
      <c r="C49" s="25" t="s">
        <v>475</v>
      </c>
      <c r="D49" s="146" t="s">
        <v>1706</v>
      </c>
      <c r="E49" s="63">
        <f>SUM(E50)</f>
        <v>124313</v>
      </c>
      <c r="F49" s="63">
        <f>SUM(F50)</f>
        <v>40912.87</v>
      </c>
      <c r="G49" s="63">
        <f>SUM(G50)</f>
        <v>124313</v>
      </c>
      <c r="H49" s="63">
        <f aca="true" t="shared" si="3" ref="H47:H53">IF(F49=0,,F49/E49*100)</f>
        <v>32.91117582231947</v>
      </c>
    </row>
    <row r="50" spans="1:8" ht="21.75" customHeight="1">
      <c r="A50" s="65"/>
      <c r="B50" s="201" t="s">
        <v>1474</v>
      </c>
      <c r="C50" s="144" t="s">
        <v>477</v>
      </c>
      <c r="D50" s="154" t="s">
        <v>1707</v>
      </c>
      <c r="E50" s="202">
        <f>SUM('II. Príjmy rozpočtu'!E175)</f>
        <v>124313</v>
      </c>
      <c r="F50" s="202">
        <f>SUM('II. Príjmy rozpočtu'!F175)</f>
        <v>40912.87</v>
      </c>
      <c r="G50" s="202">
        <f>SUM('II. Príjmy rozpočtu'!G175)</f>
        <v>124313</v>
      </c>
      <c r="H50" s="202">
        <f t="shared" si="3"/>
        <v>32.91117582231947</v>
      </c>
    </row>
    <row r="51" spans="1:8" ht="21.75" customHeight="1">
      <c r="A51" s="47" t="s">
        <v>1712</v>
      </c>
      <c r="B51" s="47" t="s">
        <v>1713</v>
      </c>
      <c r="C51" s="25" t="s">
        <v>475</v>
      </c>
      <c r="D51" s="17" t="s">
        <v>1714</v>
      </c>
      <c r="E51" s="63">
        <f>SUM(E52)</f>
        <v>1086663</v>
      </c>
      <c r="F51" s="63">
        <f>SUM(F52)</f>
        <v>347759.43</v>
      </c>
      <c r="G51" s="63">
        <f>SUM(G52)</f>
        <v>1086663</v>
      </c>
      <c r="H51" s="63">
        <f t="shared" si="3"/>
        <v>32.002509517670156</v>
      </c>
    </row>
    <row r="52" spans="1:8" ht="21.75" customHeight="1">
      <c r="A52" s="65"/>
      <c r="B52" s="201" t="s">
        <v>1478</v>
      </c>
      <c r="C52" s="144" t="s">
        <v>477</v>
      </c>
      <c r="D52" s="154" t="s">
        <v>1707</v>
      </c>
      <c r="E52" s="66">
        <f>SUM('II. Príjmy rozpočtu'!E186)</f>
        <v>1086663</v>
      </c>
      <c r="F52" s="66">
        <f>SUM('II. Príjmy rozpočtu'!F186)</f>
        <v>347759.43</v>
      </c>
      <c r="G52" s="66">
        <f>SUM('II. Príjmy rozpočtu'!G186)</f>
        <v>1086663</v>
      </c>
      <c r="H52" s="66">
        <f t="shared" si="3"/>
        <v>32.002509517670156</v>
      </c>
    </row>
    <row r="53" spans="1:8" ht="21.75" customHeight="1">
      <c r="A53" s="24"/>
      <c r="B53" s="189"/>
      <c r="C53" s="24"/>
      <c r="D53" s="189" t="s">
        <v>466</v>
      </c>
      <c r="E53" s="31">
        <f>SUM(E51,E49,E47)</f>
        <v>1210976</v>
      </c>
      <c r="F53" s="31">
        <f>SUM(F51,F49,F47)</f>
        <v>400875.05</v>
      </c>
      <c r="G53" s="31">
        <f>SUM(G51,G49,G47)</f>
        <v>1210976</v>
      </c>
      <c r="H53" s="31">
        <f t="shared" si="3"/>
        <v>33.10346778135983</v>
      </c>
    </row>
    <row r="54" spans="1:8" ht="21.75" customHeight="1">
      <c r="A54" s="182"/>
      <c r="B54" s="181"/>
      <c r="C54" s="182"/>
      <c r="D54" s="183"/>
      <c r="E54" s="184"/>
      <c r="F54" s="184"/>
      <c r="G54" s="185"/>
      <c r="H54" s="182"/>
    </row>
    <row r="55" spans="1:8" ht="21.75" customHeight="1">
      <c r="A55" s="283" t="s">
        <v>1483</v>
      </c>
      <c r="B55" s="284"/>
      <c r="C55" s="284"/>
      <c r="D55" s="284"/>
      <c r="E55" s="284"/>
      <c r="F55" s="284"/>
      <c r="G55" s="284"/>
      <c r="H55" s="284"/>
    </row>
    <row r="56" spans="1:8" ht="21.75" customHeight="1">
      <c r="A56" s="76" t="s">
        <v>470</v>
      </c>
      <c r="B56" s="77" t="s">
        <v>471</v>
      </c>
      <c r="C56" s="78" t="s">
        <v>472</v>
      </c>
      <c r="D56" s="215" t="s">
        <v>462</v>
      </c>
      <c r="E56" s="76" t="s">
        <v>464</v>
      </c>
      <c r="F56" s="216" t="s">
        <v>1295</v>
      </c>
      <c r="G56" s="230" t="s">
        <v>1297</v>
      </c>
      <c r="H56" s="78" t="s">
        <v>1320</v>
      </c>
    </row>
    <row r="57" spans="1:8" ht="21.75" customHeight="1">
      <c r="A57" s="47" t="s">
        <v>1704</v>
      </c>
      <c r="B57" s="47" t="s">
        <v>1705</v>
      </c>
      <c r="C57" s="25" t="s">
        <v>475</v>
      </c>
      <c r="D57" s="146" t="s">
        <v>1706</v>
      </c>
      <c r="E57" s="26">
        <f>SUM(E58)</f>
        <v>0</v>
      </c>
      <c r="F57" s="26">
        <f>SUM(F58)</f>
        <v>21904</v>
      </c>
      <c r="G57" s="26">
        <f>SUM(G58)</f>
        <v>1608</v>
      </c>
      <c r="H57" s="26">
        <f>IF(E57=0,,F57/E57*100)</f>
        <v>0</v>
      </c>
    </row>
    <row r="58" spans="1:8" ht="21.75" customHeight="1">
      <c r="A58" s="32"/>
      <c r="B58" s="169" t="s">
        <v>1484</v>
      </c>
      <c r="C58" s="167" t="s">
        <v>477</v>
      </c>
      <c r="D58" s="156" t="s">
        <v>1487</v>
      </c>
      <c r="E58" s="34">
        <f>SUM('II. Príjmy rozpočtu'!E207)</f>
        <v>0</v>
      </c>
      <c r="F58" s="34">
        <f>SUM('II. Príjmy rozpočtu'!F207)</f>
        <v>21904</v>
      </c>
      <c r="G58" s="34">
        <f>SUM('II. Príjmy rozpočtu'!G207)</f>
        <v>1608</v>
      </c>
      <c r="H58" s="34">
        <f>IF(E58=0,,F58/E58*100)</f>
        <v>0</v>
      </c>
    </row>
    <row r="59" spans="1:8" ht="21.75" customHeight="1">
      <c r="A59" s="47" t="s">
        <v>473</v>
      </c>
      <c r="B59" s="47" t="s">
        <v>474</v>
      </c>
      <c r="C59" s="25" t="s">
        <v>475</v>
      </c>
      <c r="D59" s="146" t="s">
        <v>476</v>
      </c>
      <c r="E59" s="26">
        <f>SUM(E60)</f>
        <v>280000</v>
      </c>
      <c r="F59" s="26">
        <f>SUM(F60)</f>
        <v>0</v>
      </c>
      <c r="G59" s="26">
        <f>SUM(G60)</f>
        <v>937007</v>
      </c>
      <c r="H59" s="26">
        <f aca="true" t="shared" si="4" ref="H59:H69">IF(F59=0,,F59/E59*100)</f>
        <v>0</v>
      </c>
    </row>
    <row r="60" spans="1:8" ht="21.75" customHeight="1">
      <c r="A60" s="32"/>
      <c r="B60" s="169" t="s">
        <v>1486</v>
      </c>
      <c r="C60" s="167" t="s">
        <v>477</v>
      </c>
      <c r="D60" s="156" t="s">
        <v>447</v>
      </c>
      <c r="E60" s="34">
        <f>SUM('II. Príjmy rozpočtu'!E212)</f>
        <v>280000</v>
      </c>
      <c r="F60" s="34">
        <f>SUM('II. Príjmy rozpočtu'!F212)</f>
        <v>0</v>
      </c>
      <c r="G60" s="34">
        <f>SUM('II. Príjmy rozpočtu'!G212)</f>
        <v>937007</v>
      </c>
      <c r="H60" s="34">
        <f t="shared" si="4"/>
        <v>0</v>
      </c>
    </row>
    <row r="61" spans="1:8" ht="21.75" customHeight="1">
      <c r="A61" s="47" t="s">
        <v>1490</v>
      </c>
      <c r="B61" s="47" t="s">
        <v>1491</v>
      </c>
      <c r="C61" s="25" t="s">
        <v>475</v>
      </c>
      <c r="D61" s="146" t="s">
        <v>1492</v>
      </c>
      <c r="E61" s="26">
        <f>SUM(E62)</f>
        <v>0</v>
      </c>
      <c r="F61" s="26">
        <f>SUM(F62)</f>
        <v>0</v>
      </c>
      <c r="G61" s="26">
        <f>SUM(G62)</f>
        <v>0</v>
      </c>
      <c r="H61" s="26">
        <f t="shared" si="4"/>
        <v>0</v>
      </c>
    </row>
    <row r="62" spans="1:8" ht="21.75" customHeight="1">
      <c r="A62" s="32"/>
      <c r="B62" s="169" t="s">
        <v>1493</v>
      </c>
      <c r="C62" s="167" t="s">
        <v>477</v>
      </c>
      <c r="D62" s="156" t="s">
        <v>1492</v>
      </c>
      <c r="E62" s="34">
        <f>SUM('II. Príjmy rozpočtu'!E220)</f>
        <v>0</v>
      </c>
      <c r="F62" s="34">
        <f>SUM('II. Príjmy rozpočtu'!F220)</f>
        <v>0</v>
      </c>
      <c r="G62" s="34">
        <f>SUM('II. Príjmy rozpočtu'!G220)</f>
        <v>0</v>
      </c>
      <c r="H62" s="34">
        <f t="shared" si="4"/>
        <v>0</v>
      </c>
    </row>
    <row r="63" spans="1:8" ht="21.75" customHeight="1">
      <c r="A63" s="47" t="s">
        <v>1712</v>
      </c>
      <c r="B63" s="47" t="s">
        <v>1495</v>
      </c>
      <c r="C63" s="25" t="s">
        <v>475</v>
      </c>
      <c r="D63" s="146" t="s">
        <v>1714</v>
      </c>
      <c r="E63" s="26">
        <f>SUM(E64)</f>
        <v>0</v>
      </c>
      <c r="F63" s="26">
        <f>SUM(F64)</f>
        <v>0</v>
      </c>
      <c r="G63" s="26">
        <f>SUM(G64)</f>
        <v>0</v>
      </c>
      <c r="H63" s="26">
        <f t="shared" si="4"/>
        <v>0</v>
      </c>
    </row>
    <row r="64" spans="1:8" ht="21.75" customHeight="1">
      <c r="A64" s="32"/>
      <c r="B64" s="169" t="s">
        <v>1496</v>
      </c>
      <c r="C64" s="167" t="s">
        <v>477</v>
      </c>
      <c r="D64" s="156" t="s">
        <v>1714</v>
      </c>
      <c r="E64" s="34">
        <f>SUM('II. Príjmy rozpočtu'!E223)</f>
        <v>0</v>
      </c>
      <c r="F64" s="34">
        <f>SUM('II. Príjmy rozpočtu'!F223)</f>
        <v>0</v>
      </c>
      <c r="G64" s="34">
        <f>SUM('II. Príjmy rozpočtu'!G223)</f>
        <v>0</v>
      </c>
      <c r="H64" s="34">
        <f t="shared" si="4"/>
        <v>0</v>
      </c>
    </row>
    <row r="65" spans="1:8" ht="21.75" customHeight="1">
      <c r="A65" s="47" t="s">
        <v>1499</v>
      </c>
      <c r="B65" s="47" t="s">
        <v>1500</v>
      </c>
      <c r="C65" s="25" t="s">
        <v>475</v>
      </c>
      <c r="D65" s="146" t="s">
        <v>1498</v>
      </c>
      <c r="E65" s="26">
        <f>SUM(E66)</f>
        <v>0</v>
      </c>
      <c r="F65" s="26">
        <f>SUM(F66)</f>
        <v>204779.97</v>
      </c>
      <c r="G65" s="26">
        <f>SUM(G66)</f>
        <v>500000</v>
      </c>
      <c r="H65" s="26">
        <f>IF(E65=0,,F65/E65*100)</f>
        <v>0</v>
      </c>
    </row>
    <row r="66" spans="1:8" ht="21.75" customHeight="1">
      <c r="A66" s="32"/>
      <c r="B66" s="169" t="s">
        <v>1501</v>
      </c>
      <c r="C66" s="167" t="s">
        <v>477</v>
      </c>
      <c r="D66" s="156" t="s">
        <v>1498</v>
      </c>
      <c r="E66" s="34">
        <f>SUM('II. Príjmy rozpočtu'!E226)</f>
        <v>0</v>
      </c>
      <c r="F66" s="34">
        <f>SUM('II. Príjmy rozpočtu'!F226)</f>
        <v>204779.97</v>
      </c>
      <c r="G66" s="34">
        <f>SUM('II. Príjmy rozpočtu'!G226)</f>
        <v>500000</v>
      </c>
      <c r="H66" s="34">
        <f>IF(E66=0,,F66/E66*100)</f>
        <v>0</v>
      </c>
    </row>
    <row r="67" spans="1:8" ht="21.75" customHeight="1">
      <c r="A67" s="47" t="s">
        <v>1716</v>
      </c>
      <c r="B67" s="47" t="s">
        <v>1717</v>
      </c>
      <c r="C67" s="25" t="s">
        <v>475</v>
      </c>
      <c r="D67" s="146" t="s">
        <v>1718</v>
      </c>
      <c r="E67" s="26">
        <f>SUM(E68)</f>
        <v>0</v>
      </c>
      <c r="F67" s="26">
        <f>SUM(F68)</f>
        <v>0</v>
      </c>
      <c r="G67" s="26">
        <f>SUM(G68)</f>
        <v>0</v>
      </c>
      <c r="H67" s="26">
        <f t="shared" si="4"/>
        <v>0</v>
      </c>
    </row>
    <row r="68" spans="1:8" ht="21.75" customHeight="1">
      <c r="A68" s="32"/>
      <c r="B68" s="169" t="s">
        <v>1482</v>
      </c>
      <c r="C68" s="167" t="s">
        <v>477</v>
      </c>
      <c r="D68" s="156" t="s">
        <v>1718</v>
      </c>
      <c r="E68" s="34">
        <f>SUM('II. Príjmy rozpočtu'!E229)</f>
        <v>0</v>
      </c>
      <c r="F68" s="34">
        <f>SUM('II. Príjmy rozpočtu'!F229)</f>
        <v>0</v>
      </c>
      <c r="G68" s="34">
        <f>SUM('II. Príjmy rozpočtu'!G229)</f>
        <v>0</v>
      </c>
      <c r="H68" s="34">
        <f t="shared" si="4"/>
        <v>0</v>
      </c>
    </row>
    <row r="69" spans="1:8" ht="21.75" customHeight="1">
      <c r="A69" s="24"/>
      <c r="B69" s="189"/>
      <c r="C69" s="24"/>
      <c r="D69" s="189" t="s">
        <v>466</v>
      </c>
      <c r="E69" s="31">
        <f>SUM(E67,E65,E63,E61,E59,E57)</f>
        <v>280000</v>
      </c>
      <c r="F69" s="31">
        <f>SUM(F67,F65,F63,F61,F59,F57)</f>
        <v>226683.97</v>
      </c>
      <c r="G69" s="31">
        <f>SUM(G67,G65,G63,G61,G59,G57)</f>
        <v>1438615</v>
      </c>
      <c r="H69" s="31">
        <f t="shared" si="4"/>
        <v>80.95856071428571</v>
      </c>
    </row>
    <row r="70" spans="1:8" ht="21.75" customHeight="1">
      <c r="A70" s="182"/>
      <c r="B70" s="181"/>
      <c r="C70" s="182"/>
      <c r="D70" s="183"/>
      <c r="E70" s="184"/>
      <c r="F70" s="184"/>
      <c r="G70" s="185"/>
      <c r="H70" s="182"/>
    </row>
    <row r="71" spans="1:8" ht="21.75" customHeight="1">
      <c r="A71" s="175" t="s">
        <v>643</v>
      </c>
      <c r="B71" s="196"/>
      <c r="C71" s="175"/>
      <c r="D71" s="197"/>
      <c r="E71" s="179"/>
      <c r="F71" s="179"/>
      <c r="G71" s="179"/>
      <c r="H71" s="175"/>
    </row>
    <row r="72" spans="1:8" ht="21.75" customHeight="1">
      <c r="A72" s="182"/>
      <c r="B72" s="181"/>
      <c r="C72" s="182"/>
      <c r="D72" s="183"/>
      <c r="E72" s="184"/>
      <c r="F72" s="184"/>
      <c r="G72" s="185"/>
      <c r="H72" s="182"/>
    </row>
    <row r="73" spans="1:8" ht="21.75" customHeight="1">
      <c r="A73" s="136" t="s">
        <v>919</v>
      </c>
      <c r="B73" s="203"/>
      <c r="C73" s="204"/>
      <c r="D73" s="205"/>
      <c r="E73" s="206"/>
      <c r="F73" s="206"/>
      <c r="G73" s="207"/>
      <c r="H73" s="204"/>
    </row>
    <row r="74" spans="1:8" ht="21.75" customHeight="1">
      <c r="A74" s="76"/>
      <c r="B74" s="77" t="s">
        <v>471</v>
      </c>
      <c r="C74" s="78" t="s">
        <v>472</v>
      </c>
      <c r="D74" s="215" t="s">
        <v>462</v>
      </c>
      <c r="E74" s="76" t="s">
        <v>464</v>
      </c>
      <c r="F74" s="216" t="s">
        <v>1295</v>
      </c>
      <c r="G74" s="230" t="s">
        <v>1297</v>
      </c>
      <c r="H74" s="78" t="s">
        <v>1320</v>
      </c>
    </row>
    <row r="75" spans="1:8" ht="21.75" customHeight="1">
      <c r="A75" s="208" t="s">
        <v>714</v>
      </c>
      <c r="B75" s="209"/>
      <c r="C75" s="210"/>
      <c r="D75" s="211"/>
      <c r="E75" s="63">
        <f>SUM(E76:E81)</f>
        <v>22287</v>
      </c>
      <c r="F75" s="63">
        <f>SUM(F76:F81)</f>
        <v>38478.020000000004</v>
      </c>
      <c r="G75" s="63">
        <f>SUM(G76:G81)</f>
        <v>23287</v>
      </c>
      <c r="H75" s="63">
        <f aca="true" t="shared" si="5" ref="H75:H138">IF(F75=0,,F75/E75*100)</f>
        <v>172.6478216000359</v>
      </c>
    </row>
    <row r="76" spans="1:8" ht="21.75" customHeight="1">
      <c r="A76" s="298"/>
      <c r="B76" s="73" t="s">
        <v>715</v>
      </c>
      <c r="C76" s="167" t="s">
        <v>477</v>
      </c>
      <c r="D76" s="33" t="s">
        <v>317</v>
      </c>
      <c r="E76" s="34">
        <f>SUM(1!E23)</f>
        <v>11500</v>
      </c>
      <c r="F76" s="34">
        <f>SUM(1!F23)</f>
        <v>23591.2</v>
      </c>
      <c r="G76" s="34">
        <f>SUM(1!G23)</f>
        <v>12500</v>
      </c>
      <c r="H76" s="34">
        <f t="shared" si="5"/>
        <v>205.1408695652174</v>
      </c>
    </row>
    <row r="77" spans="1:8" ht="21.75" customHeight="1">
      <c r="A77" s="299"/>
      <c r="B77" s="169" t="s">
        <v>718</v>
      </c>
      <c r="C77" s="167" t="s">
        <v>477</v>
      </c>
      <c r="D77" s="33" t="s">
        <v>719</v>
      </c>
      <c r="E77" s="34">
        <f>SUM(1!E38)</f>
        <v>2587</v>
      </c>
      <c r="F77" s="34">
        <f>SUM(1!F38)</f>
        <v>2426.88</v>
      </c>
      <c r="G77" s="34">
        <f>SUM(1!G38)</f>
        <v>2587</v>
      </c>
      <c r="H77" s="34">
        <f t="shared" si="5"/>
        <v>93.81059141863163</v>
      </c>
    </row>
    <row r="78" spans="1:8" ht="21.75" customHeight="1">
      <c r="A78" s="299"/>
      <c r="B78" s="73" t="s">
        <v>720</v>
      </c>
      <c r="C78" s="167" t="s">
        <v>477</v>
      </c>
      <c r="D78" s="33" t="s">
        <v>1300</v>
      </c>
      <c r="E78" s="34">
        <f>SUM(1!E52)</f>
        <v>3000</v>
      </c>
      <c r="F78" s="34">
        <f>SUM(1!F52)</f>
        <v>11064.640000000001</v>
      </c>
      <c r="G78" s="34">
        <f>SUM(1!G52)</f>
        <v>3000</v>
      </c>
      <c r="H78" s="34">
        <f t="shared" si="5"/>
        <v>368.82133333333337</v>
      </c>
    </row>
    <row r="79" spans="1:8" ht="21.75" customHeight="1">
      <c r="A79" s="299"/>
      <c r="B79" s="169" t="s">
        <v>1302</v>
      </c>
      <c r="C79" s="167" t="s">
        <v>477</v>
      </c>
      <c r="D79" s="33" t="s">
        <v>1303</v>
      </c>
      <c r="E79" s="34">
        <f>SUM(1!E62)</f>
        <v>4500</v>
      </c>
      <c r="F79" s="34">
        <f>SUM(1!F62)</f>
        <v>1395.3000000000002</v>
      </c>
      <c r="G79" s="34">
        <f>SUM(1!G62)</f>
        <v>4500</v>
      </c>
      <c r="H79" s="34">
        <f t="shared" si="5"/>
        <v>31.00666666666667</v>
      </c>
    </row>
    <row r="80" spans="1:8" ht="21.75" customHeight="1">
      <c r="A80" s="299"/>
      <c r="B80" s="169" t="s">
        <v>1305</v>
      </c>
      <c r="C80" s="167" t="s">
        <v>477</v>
      </c>
      <c r="D80" s="33" t="s">
        <v>1306</v>
      </c>
      <c r="E80" s="34">
        <f>SUM(1!E71)</f>
        <v>700</v>
      </c>
      <c r="F80" s="34">
        <f>SUM(1!F71)</f>
        <v>0</v>
      </c>
      <c r="G80" s="34">
        <f>SUM(1!G71)</f>
        <v>700</v>
      </c>
      <c r="H80" s="34">
        <f t="shared" si="5"/>
        <v>0</v>
      </c>
    </row>
    <row r="81" spans="1:8" ht="21.75" customHeight="1">
      <c r="A81" s="308"/>
      <c r="B81" s="169" t="s">
        <v>1307</v>
      </c>
      <c r="C81" s="167" t="s">
        <v>477</v>
      </c>
      <c r="D81" s="33" t="s">
        <v>1308</v>
      </c>
      <c r="E81" s="34">
        <f>SUM(1!E86)</f>
        <v>0</v>
      </c>
      <c r="F81" s="34">
        <f>SUM(1!F86)</f>
        <v>0</v>
      </c>
      <c r="G81" s="34">
        <f>SUM(1!G86)</f>
        <v>0</v>
      </c>
      <c r="H81" s="34">
        <f t="shared" si="5"/>
        <v>0</v>
      </c>
    </row>
    <row r="82" spans="1:8" ht="21.75" customHeight="1">
      <c r="A82" s="208" t="s">
        <v>1348</v>
      </c>
      <c r="B82" s="209"/>
      <c r="C82" s="210"/>
      <c r="D82" s="211"/>
      <c r="E82" s="63">
        <f>SUM(E83:E84)</f>
        <v>15000</v>
      </c>
      <c r="F82" s="63">
        <f>SUM(F83:F84)</f>
        <v>7964.46</v>
      </c>
      <c r="G82" s="63">
        <f>SUM(G83:G84)</f>
        <v>15000</v>
      </c>
      <c r="H82" s="63">
        <f t="shared" si="5"/>
        <v>53.0964</v>
      </c>
    </row>
    <row r="83" spans="1:8" ht="21.75" customHeight="1">
      <c r="A83" s="298"/>
      <c r="B83" s="169" t="s">
        <v>1470</v>
      </c>
      <c r="C83" s="167" t="s">
        <v>477</v>
      </c>
      <c r="D83" s="33" t="s">
        <v>336</v>
      </c>
      <c r="E83" s="34">
        <f>SUM(2!E18)</f>
        <v>15000</v>
      </c>
      <c r="F83" s="34">
        <f>SUM(2!F18)</f>
        <v>7964.46</v>
      </c>
      <c r="G83" s="34">
        <f>SUM(2!G18)</f>
        <v>15000</v>
      </c>
      <c r="H83" s="34">
        <f t="shared" si="5"/>
        <v>53.0964</v>
      </c>
    </row>
    <row r="84" spans="1:8" ht="21.75" customHeight="1">
      <c r="A84" s="308"/>
      <c r="B84" s="169" t="s">
        <v>1474</v>
      </c>
      <c r="C84" s="167" t="s">
        <v>477</v>
      </c>
      <c r="D84" s="33" t="s">
        <v>337</v>
      </c>
      <c r="E84" s="34">
        <f>SUM(2!E28)</f>
        <v>0</v>
      </c>
      <c r="F84" s="34">
        <f>SUM(2!F28)</f>
        <v>0</v>
      </c>
      <c r="G84" s="34">
        <f>SUM(2!G28)</f>
        <v>0</v>
      </c>
      <c r="H84" s="34">
        <f t="shared" si="5"/>
        <v>0</v>
      </c>
    </row>
    <row r="85" spans="1:8" ht="21.75" customHeight="1">
      <c r="A85" s="208" t="s">
        <v>421</v>
      </c>
      <c r="B85" s="209"/>
      <c r="C85" s="210"/>
      <c r="D85" s="211"/>
      <c r="E85" s="63">
        <f>SUM(E86)</f>
        <v>116250</v>
      </c>
      <c r="F85" s="63">
        <f>SUM(F86)</f>
        <v>28813.18</v>
      </c>
      <c r="G85" s="63">
        <f>SUM(G86)</f>
        <v>65950</v>
      </c>
      <c r="H85" s="63">
        <f t="shared" si="5"/>
        <v>24.7855311827957</v>
      </c>
    </row>
    <row r="86" spans="1:8" ht="21.75" customHeight="1">
      <c r="A86" s="32"/>
      <c r="B86" s="169" t="s">
        <v>1484</v>
      </c>
      <c r="C86" s="167" t="s">
        <v>477</v>
      </c>
      <c r="D86" s="33" t="s">
        <v>422</v>
      </c>
      <c r="E86" s="34">
        <f>SUM(3!E38)</f>
        <v>116250</v>
      </c>
      <c r="F86" s="34">
        <f>SUM(3!F38)</f>
        <v>28813.18</v>
      </c>
      <c r="G86" s="34">
        <f>SUM(3!G38)</f>
        <v>65950</v>
      </c>
      <c r="H86" s="34">
        <f t="shared" si="5"/>
        <v>24.7855311827957</v>
      </c>
    </row>
    <row r="87" spans="1:8" ht="21.75" customHeight="1">
      <c r="A87" s="208" t="s">
        <v>731</v>
      </c>
      <c r="B87" s="209"/>
      <c r="C87" s="210"/>
      <c r="D87" s="211"/>
      <c r="E87" s="63">
        <f>SUM(E88:E94)</f>
        <v>73515</v>
      </c>
      <c r="F87" s="63">
        <f>SUM(F88:F94)</f>
        <v>26352.650000000005</v>
      </c>
      <c r="G87" s="63">
        <f>SUM(G88:G94)</f>
        <v>78515</v>
      </c>
      <c r="H87" s="63">
        <f t="shared" si="5"/>
        <v>35.846629939468144</v>
      </c>
    </row>
    <row r="88" spans="1:8" ht="21.75" customHeight="1">
      <c r="A88" s="298"/>
      <c r="B88" s="169" t="s">
        <v>732</v>
      </c>
      <c r="C88" s="167" t="s">
        <v>477</v>
      </c>
      <c r="D88" s="33" t="s">
        <v>733</v>
      </c>
      <c r="E88" s="170">
        <f>SUM(4!E24)</f>
        <v>12900</v>
      </c>
      <c r="F88" s="170">
        <f>SUM(4!F24)</f>
        <v>6223.76</v>
      </c>
      <c r="G88" s="170">
        <f>SUM(4!G24)</f>
        <v>12900</v>
      </c>
      <c r="H88" s="170">
        <f t="shared" si="5"/>
        <v>48.246201550387596</v>
      </c>
    </row>
    <row r="89" spans="1:8" ht="21.75" customHeight="1">
      <c r="A89" s="300"/>
      <c r="B89" s="169" t="s">
        <v>739</v>
      </c>
      <c r="C89" s="167" t="s">
        <v>477</v>
      </c>
      <c r="D89" s="33" t="s">
        <v>555</v>
      </c>
      <c r="E89" s="34">
        <f>SUM(4!E43)</f>
        <v>18030</v>
      </c>
      <c r="F89" s="34">
        <f>SUM(4!F43)</f>
        <v>8965.830000000002</v>
      </c>
      <c r="G89" s="34">
        <f>SUM(4!G43)</f>
        <v>18030</v>
      </c>
      <c r="H89" s="34">
        <f t="shared" si="5"/>
        <v>49.72728785357738</v>
      </c>
    </row>
    <row r="90" spans="1:8" ht="21.75" customHeight="1">
      <c r="A90" s="300"/>
      <c r="B90" s="169" t="s">
        <v>1554</v>
      </c>
      <c r="C90" s="167" t="s">
        <v>477</v>
      </c>
      <c r="D90" s="33" t="s">
        <v>557</v>
      </c>
      <c r="E90" s="34">
        <f>SUM(4!E65)</f>
        <v>22775</v>
      </c>
      <c r="F90" s="34">
        <f>SUM(4!F65)</f>
        <v>9616.25</v>
      </c>
      <c r="G90" s="34">
        <f>SUM(4!G65)</f>
        <v>22775</v>
      </c>
      <c r="H90" s="34">
        <f t="shared" si="5"/>
        <v>42.222832052689355</v>
      </c>
    </row>
    <row r="91" spans="1:8" ht="21.75" customHeight="1">
      <c r="A91" s="300"/>
      <c r="B91" s="169" t="s">
        <v>820</v>
      </c>
      <c r="C91" s="167" t="s">
        <v>477</v>
      </c>
      <c r="D91" s="33" t="s">
        <v>956</v>
      </c>
      <c r="E91" s="34">
        <f>4!E76</f>
        <v>2600</v>
      </c>
      <c r="F91" s="34">
        <f>4!F76</f>
        <v>0</v>
      </c>
      <c r="G91" s="34">
        <f>4!G76</f>
        <v>2600</v>
      </c>
      <c r="H91" s="34">
        <f t="shared" si="5"/>
        <v>0</v>
      </c>
    </row>
    <row r="92" spans="1:8" ht="21.75" customHeight="1">
      <c r="A92" s="300"/>
      <c r="B92" s="169" t="s">
        <v>826</v>
      </c>
      <c r="C92" s="167" t="s">
        <v>477</v>
      </c>
      <c r="D92" s="33" t="s">
        <v>821</v>
      </c>
      <c r="E92" s="34">
        <f>SUM(4!E97)</f>
        <v>4100</v>
      </c>
      <c r="F92" s="34">
        <f>SUM(4!F97)</f>
        <v>862</v>
      </c>
      <c r="G92" s="34">
        <f>SUM(4!G97)</f>
        <v>9100</v>
      </c>
      <c r="H92" s="34">
        <f t="shared" si="5"/>
        <v>21.024390243902438</v>
      </c>
    </row>
    <row r="93" spans="1:8" ht="21.75" customHeight="1">
      <c r="A93" s="300"/>
      <c r="B93" s="169" t="s">
        <v>830</v>
      </c>
      <c r="C93" s="167" t="s">
        <v>477</v>
      </c>
      <c r="D93" s="33" t="s">
        <v>827</v>
      </c>
      <c r="E93" s="34">
        <f>SUM(4!E108)</f>
        <v>12210</v>
      </c>
      <c r="F93" s="34">
        <f>SUM(4!F108)</f>
        <v>684.81</v>
      </c>
      <c r="G93" s="34">
        <f>SUM(4!G108)</f>
        <v>12210</v>
      </c>
      <c r="H93" s="34">
        <f t="shared" si="5"/>
        <v>5.608599508599508</v>
      </c>
    </row>
    <row r="94" spans="1:8" ht="21.75" customHeight="1">
      <c r="A94" s="285"/>
      <c r="B94" s="169" t="s">
        <v>963</v>
      </c>
      <c r="C94" s="167" t="s">
        <v>477</v>
      </c>
      <c r="D94" s="171" t="s">
        <v>831</v>
      </c>
      <c r="E94" s="34">
        <f>SUM(4!E126)</f>
        <v>900</v>
      </c>
      <c r="F94" s="34">
        <f>SUM(4!F126)</f>
        <v>0</v>
      </c>
      <c r="G94" s="34">
        <f>SUM(4!G126)</f>
        <v>900</v>
      </c>
      <c r="H94" s="34">
        <f t="shared" si="5"/>
        <v>0</v>
      </c>
    </row>
    <row r="95" spans="1:8" ht="21.75" customHeight="1">
      <c r="A95" s="208" t="s">
        <v>521</v>
      </c>
      <c r="B95" s="209"/>
      <c r="C95" s="210"/>
      <c r="D95" s="211"/>
      <c r="E95" s="63">
        <f>SUM(E96:E100)</f>
        <v>222280</v>
      </c>
      <c r="F95" s="63">
        <f>SUM(F96:F100)</f>
        <v>108976.85</v>
      </c>
      <c r="G95" s="63">
        <f>SUM(G96:G100)</f>
        <v>240867</v>
      </c>
      <c r="H95" s="63">
        <f t="shared" si="5"/>
        <v>49.02683552276408</v>
      </c>
    </row>
    <row r="96" spans="1:8" ht="21.75" customHeight="1">
      <c r="A96" s="298"/>
      <c r="B96" s="169" t="s">
        <v>522</v>
      </c>
      <c r="C96" s="167" t="s">
        <v>477</v>
      </c>
      <c r="D96" s="33" t="s">
        <v>523</v>
      </c>
      <c r="E96" s="34">
        <f>SUM(5!E29)</f>
        <v>2900</v>
      </c>
      <c r="F96" s="34">
        <f>SUM(5!F29)</f>
        <v>2740.31</v>
      </c>
      <c r="G96" s="34">
        <f>SUM(5!G29)</f>
        <v>2900</v>
      </c>
      <c r="H96" s="34">
        <f t="shared" si="5"/>
        <v>94.49344827586206</v>
      </c>
    </row>
    <row r="97" spans="1:8" ht="21.75" customHeight="1">
      <c r="A97" s="291"/>
      <c r="B97" s="169" t="s">
        <v>534</v>
      </c>
      <c r="C97" s="167" t="s">
        <v>477</v>
      </c>
      <c r="D97" s="33" t="s">
        <v>548</v>
      </c>
      <c r="E97" s="34">
        <f>SUM(5!E52)</f>
        <v>96350</v>
      </c>
      <c r="F97" s="34">
        <f>SUM(5!F52)</f>
        <v>37473.36</v>
      </c>
      <c r="G97" s="34">
        <f>SUM(5!G52)</f>
        <v>103850</v>
      </c>
      <c r="H97" s="34">
        <f t="shared" si="5"/>
        <v>38.89295277633627</v>
      </c>
    </row>
    <row r="98" spans="1:8" ht="21.75" customHeight="1">
      <c r="A98" s="291"/>
      <c r="B98" s="169" t="s">
        <v>541</v>
      </c>
      <c r="C98" s="167" t="s">
        <v>477</v>
      </c>
      <c r="D98" s="33" t="s">
        <v>559</v>
      </c>
      <c r="E98" s="34">
        <f>SUM(5!E70)</f>
        <v>5000</v>
      </c>
      <c r="F98" s="34">
        <f>SUM(5!F70)</f>
        <v>2499.96</v>
      </c>
      <c r="G98" s="34">
        <f>SUM(5!G70)</f>
        <v>5000</v>
      </c>
      <c r="H98" s="34">
        <f t="shared" si="5"/>
        <v>49.9992</v>
      </c>
    </row>
    <row r="99" spans="1:8" ht="21.75" customHeight="1">
      <c r="A99" s="292"/>
      <c r="B99" s="169" t="s">
        <v>547</v>
      </c>
      <c r="C99" s="167" t="s">
        <v>477</v>
      </c>
      <c r="D99" s="171" t="s">
        <v>356</v>
      </c>
      <c r="E99" s="34">
        <f>5!E94</f>
        <v>118030</v>
      </c>
      <c r="F99" s="34">
        <f>5!F94</f>
        <v>66263.22</v>
      </c>
      <c r="G99" s="34">
        <f>5!G94</f>
        <v>129017</v>
      </c>
      <c r="H99" s="34">
        <f t="shared" si="5"/>
        <v>56.14099805134288</v>
      </c>
    </row>
    <row r="100" spans="1:8" ht="21.75" customHeight="1">
      <c r="A100" s="282"/>
      <c r="B100" s="169" t="s">
        <v>558</v>
      </c>
      <c r="C100" s="167" t="s">
        <v>477</v>
      </c>
      <c r="D100" s="171" t="s">
        <v>355</v>
      </c>
      <c r="E100" s="34">
        <f>5!E107</f>
        <v>0</v>
      </c>
      <c r="F100" s="34">
        <f>5!F107</f>
        <v>0</v>
      </c>
      <c r="G100" s="34">
        <f>5!G107</f>
        <v>100</v>
      </c>
      <c r="H100" s="34">
        <f t="shared" si="5"/>
        <v>0</v>
      </c>
    </row>
    <row r="101" spans="1:8" ht="21.75" customHeight="1">
      <c r="A101" s="208" t="s">
        <v>1569</v>
      </c>
      <c r="B101" s="209"/>
      <c r="C101" s="210"/>
      <c r="D101" s="211"/>
      <c r="E101" s="63">
        <f>SUM(E102:E104)</f>
        <v>205200</v>
      </c>
      <c r="F101" s="63">
        <f>SUM(F102:F104)</f>
        <v>143319.15</v>
      </c>
      <c r="G101" s="63">
        <f>SUM(G102:G104)</f>
        <v>233270</v>
      </c>
      <c r="H101" s="63">
        <f t="shared" si="5"/>
        <v>69.8436403508772</v>
      </c>
    </row>
    <row r="102" spans="1:8" ht="21.75" customHeight="1">
      <c r="A102" s="298"/>
      <c r="B102" s="73" t="s">
        <v>1570</v>
      </c>
      <c r="C102" s="32" t="s">
        <v>477</v>
      </c>
      <c r="D102" s="33" t="s">
        <v>1571</v>
      </c>
      <c r="E102" s="34">
        <f>SUM(6!E28)</f>
        <v>175700</v>
      </c>
      <c r="F102" s="34">
        <f>SUM(6!F28)</f>
        <v>136026.12</v>
      </c>
      <c r="G102" s="34">
        <f>SUM(6!G28)</f>
        <v>201300</v>
      </c>
      <c r="H102" s="34">
        <f t="shared" si="5"/>
        <v>77.41953329538987</v>
      </c>
    </row>
    <row r="103" spans="1:8" ht="21.75" customHeight="1">
      <c r="A103" s="299"/>
      <c r="B103" s="169" t="s">
        <v>1581</v>
      </c>
      <c r="C103" s="167" t="s">
        <v>477</v>
      </c>
      <c r="D103" s="33" t="s">
        <v>1582</v>
      </c>
      <c r="E103" s="34">
        <f>SUM(6!E51)</f>
        <v>0</v>
      </c>
      <c r="F103" s="34">
        <f>SUM(6!F51)</f>
        <v>607.55</v>
      </c>
      <c r="G103" s="34">
        <f>SUM(6!G51)</f>
        <v>9970</v>
      </c>
      <c r="H103" s="34" t="e">
        <f t="shared" si="5"/>
        <v>#DIV/0!</v>
      </c>
    </row>
    <row r="104" spans="1:8" ht="21.75" customHeight="1">
      <c r="A104" s="299"/>
      <c r="B104" s="169" t="s">
        <v>1593</v>
      </c>
      <c r="C104" s="167" t="s">
        <v>477</v>
      </c>
      <c r="D104" s="33" t="s">
        <v>1594</v>
      </c>
      <c r="E104" s="34">
        <f>SUM(6!E72)</f>
        <v>29500</v>
      </c>
      <c r="F104" s="34">
        <f>SUM(6!F72)</f>
        <v>6685.48</v>
      </c>
      <c r="G104" s="34">
        <f>SUM(6!G72)</f>
        <v>22000</v>
      </c>
      <c r="H104" s="34">
        <f t="shared" si="5"/>
        <v>22.66264406779661</v>
      </c>
    </row>
    <row r="105" spans="1:8" ht="21.75" customHeight="1">
      <c r="A105" s="208" t="s">
        <v>1613</v>
      </c>
      <c r="B105" s="209"/>
      <c r="C105" s="210"/>
      <c r="D105" s="211"/>
      <c r="E105" s="63">
        <f>SUM(E106:E108)</f>
        <v>427126</v>
      </c>
      <c r="F105" s="63">
        <f>SUM(F106:F108)</f>
        <v>70633.69</v>
      </c>
      <c r="G105" s="63">
        <f>SUM(G106:G108)</f>
        <v>427126</v>
      </c>
      <c r="H105" s="63">
        <f t="shared" si="5"/>
        <v>16.536968014122298</v>
      </c>
    </row>
    <row r="106" spans="1:8" ht="21.75" customHeight="1">
      <c r="A106" s="298"/>
      <c r="B106" s="169" t="s">
        <v>1614</v>
      </c>
      <c r="C106" s="167" t="s">
        <v>477</v>
      </c>
      <c r="D106" s="33" t="s">
        <v>365</v>
      </c>
      <c r="E106" s="34">
        <f>SUM(7!E31)</f>
        <v>427126</v>
      </c>
      <c r="F106" s="34">
        <f>SUM(7!F31)</f>
        <v>70633.69</v>
      </c>
      <c r="G106" s="34">
        <f>SUM(7!G31)</f>
        <v>427126</v>
      </c>
      <c r="H106" s="34">
        <f t="shared" si="5"/>
        <v>16.536968014122298</v>
      </c>
    </row>
    <row r="107" spans="1:8" ht="21.75" customHeight="1">
      <c r="A107" s="299"/>
      <c r="B107" s="169" t="s">
        <v>1624</v>
      </c>
      <c r="C107" s="167" t="s">
        <v>477</v>
      </c>
      <c r="D107" s="172" t="s">
        <v>1630</v>
      </c>
      <c r="E107" s="34">
        <f>7!E41</f>
        <v>0</v>
      </c>
      <c r="F107" s="34">
        <f>7!F41</f>
        <v>0</v>
      </c>
      <c r="G107" s="34">
        <f>7!G41</f>
        <v>0</v>
      </c>
      <c r="H107" s="34">
        <f t="shared" si="5"/>
        <v>0</v>
      </c>
    </row>
    <row r="108" spans="1:8" ht="21.75" customHeight="1">
      <c r="A108" s="299"/>
      <c r="B108" s="169" t="s">
        <v>1626</v>
      </c>
      <c r="C108" s="167" t="s">
        <v>477</v>
      </c>
      <c r="D108" s="172" t="s">
        <v>370</v>
      </c>
      <c r="E108" s="34">
        <f>7!E54</f>
        <v>0</v>
      </c>
      <c r="F108" s="34">
        <f>7!F54</f>
        <v>0</v>
      </c>
      <c r="G108" s="34">
        <f>7!G54</f>
        <v>0</v>
      </c>
      <c r="H108" s="34">
        <f t="shared" si="5"/>
        <v>0</v>
      </c>
    </row>
    <row r="109" spans="1:8" ht="21.75" customHeight="1">
      <c r="A109" s="208" t="s">
        <v>1639</v>
      </c>
      <c r="B109" s="209"/>
      <c r="C109" s="210"/>
      <c r="D109" s="211"/>
      <c r="E109" s="26">
        <f>SUM(E110:E111)</f>
        <v>0</v>
      </c>
      <c r="F109" s="26">
        <f>SUM(F110:F111)</f>
        <v>0</v>
      </c>
      <c r="G109" s="26">
        <f>SUM(G110:G111)</f>
        <v>0</v>
      </c>
      <c r="H109" s="26">
        <f t="shared" si="5"/>
        <v>0</v>
      </c>
    </row>
    <row r="110" spans="1:8" ht="21.75" customHeight="1">
      <c r="A110" s="298"/>
      <c r="B110" s="169" t="s">
        <v>1640</v>
      </c>
      <c r="C110" s="167" t="s">
        <v>477</v>
      </c>
      <c r="D110" s="33" t="s">
        <v>1641</v>
      </c>
      <c r="E110" s="34">
        <f>SUM(8!E16)</f>
        <v>0</v>
      </c>
      <c r="F110" s="34">
        <f>SUM(8!F16)</f>
        <v>0</v>
      </c>
      <c r="G110" s="34">
        <f>SUM(8!G16)</f>
        <v>0</v>
      </c>
      <c r="H110" s="34">
        <f t="shared" si="5"/>
        <v>0</v>
      </c>
    </row>
    <row r="111" spans="1:8" ht="21.75" customHeight="1">
      <c r="A111" s="308"/>
      <c r="B111" s="169" t="s">
        <v>1643</v>
      </c>
      <c r="C111" s="167" t="s">
        <v>477</v>
      </c>
      <c r="D111" s="33" t="s">
        <v>1644</v>
      </c>
      <c r="E111" s="34">
        <f>SUM(8!E36)</f>
        <v>0</v>
      </c>
      <c r="F111" s="34">
        <f>SUM(8!F36)</f>
        <v>0</v>
      </c>
      <c r="G111" s="34">
        <f>SUM(8!G36)</f>
        <v>0</v>
      </c>
      <c r="H111" s="34">
        <f t="shared" si="5"/>
        <v>0</v>
      </c>
    </row>
    <row r="112" spans="1:8" ht="21.75" customHeight="1">
      <c r="A112" s="208" t="s">
        <v>1660</v>
      </c>
      <c r="B112" s="209"/>
      <c r="C112" s="210"/>
      <c r="D112" s="211"/>
      <c r="E112" s="26">
        <f>SUM(E113:E126)</f>
        <v>2533033</v>
      </c>
      <c r="F112" s="26">
        <f>SUM(F113:F126)</f>
        <v>1226270.7799999998</v>
      </c>
      <c r="G112" s="26">
        <f>SUM(G113:G126)</f>
        <v>2534641</v>
      </c>
      <c r="H112" s="26">
        <f t="shared" si="5"/>
        <v>48.4111647973003</v>
      </c>
    </row>
    <row r="113" spans="1:8" ht="21.75" customHeight="1">
      <c r="A113" s="304"/>
      <c r="B113" s="73" t="s">
        <v>1662</v>
      </c>
      <c r="C113" s="167" t="s">
        <v>477</v>
      </c>
      <c r="D113" s="33" t="s">
        <v>387</v>
      </c>
      <c r="E113" s="34">
        <f>9!E38</f>
        <v>152235</v>
      </c>
      <c r="F113" s="34">
        <f>9!F38</f>
        <v>76677.94999999998</v>
      </c>
      <c r="G113" s="34">
        <f>9!G38</f>
        <v>152235</v>
      </c>
      <c r="H113" s="34">
        <f t="shared" si="5"/>
        <v>50.36814792918841</v>
      </c>
    </row>
    <row r="114" spans="1:8" ht="21.75" customHeight="1">
      <c r="A114" s="305"/>
      <c r="B114" s="73" t="s">
        <v>374</v>
      </c>
      <c r="C114" s="167" t="s">
        <v>477</v>
      </c>
      <c r="D114" s="171" t="s">
        <v>699</v>
      </c>
      <c r="E114" s="34">
        <f>9!E69</f>
        <v>113065</v>
      </c>
      <c r="F114" s="34">
        <f>9!F69</f>
        <v>57375.939999999995</v>
      </c>
      <c r="G114" s="34">
        <f>9!G69</f>
        <v>113065</v>
      </c>
      <c r="H114" s="34">
        <f t="shared" si="5"/>
        <v>50.74597797726971</v>
      </c>
    </row>
    <row r="115" spans="1:8" ht="21.75" customHeight="1">
      <c r="A115" s="305"/>
      <c r="B115" s="73" t="s">
        <v>375</v>
      </c>
      <c r="C115" s="167" t="s">
        <v>477</v>
      </c>
      <c r="D115" s="171" t="s">
        <v>703</v>
      </c>
      <c r="E115" s="34">
        <f>9!E100</f>
        <v>230800</v>
      </c>
      <c r="F115" s="34">
        <f>9!F100</f>
        <v>105568.12999999999</v>
      </c>
      <c r="G115" s="34">
        <f>9!G100</f>
        <v>230800</v>
      </c>
      <c r="H115" s="34">
        <f t="shared" si="5"/>
        <v>45.74009098786828</v>
      </c>
    </row>
    <row r="116" spans="1:8" ht="21.75" customHeight="1">
      <c r="A116" s="305"/>
      <c r="B116" s="73" t="s">
        <v>376</v>
      </c>
      <c r="C116" s="167" t="s">
        <v>477</v>
      </c>
      <c r="D116" s="171" t="s">
        <v>700</v>
      </c>
      <c r="E116" s="34">
        <f>9!E134</f>
        <v>493485</v>
      </c>
      <c r="F116" s="34">
        <f>9!F134</f>
        <v>207376.24</v>
      </c>
      <c r="G116" s="34">
        <f>9!G134</f>
        <v>494441</v>
      </c>
      <c r="H116" s="34">
        <f t="shared" si="5"/>
        <v>42.02280515111908</v>
      </c>
    </row>
    <row r="117" spans="1:8" ht="21.75" customHeight="1">
      <c r="A117" s="305"/>
      <c r="B117" s="73" t="s">
        <v>377</v>
      </c>
      <c r="C117" s="167" t="s">
        <v>477</v>
      </c>
      <c r="D117" s="171" t="s">
        <v>701</v>
      </c>
      <c r="E117" s="34">
        <f>9!E160</f>
        <v>15390</v>
      </c>
      <c r="F117" s="34">
        <f>9!F160</f>
        <v>11501.93</v>
      </c>
      <c r="G117" s="34">
        <f>9!G160</f>
        <v>15390</v>
      </c>
      <c r="H117" s="34">
        <f t="shared" si="5"/>
        <v>74.73638726445743</v>
      </c>
    </row>
    <row r="118" spans="1:8" ht="21.75" customHeight="1">
      <c r="A118" s="305"/>
      <c r="B118" s="73" t="s">
        <v>378</v>
      </c>
      <c r="C118" s="167" t="s">
        <v>477</v>
      </c>
      <c r="D118" s="171" t="s">
        <v>702</v>
      </c>
      <c r="E118" s="34">
        <f>9!E186</f>
        <v>51765</v>
      </c>
      <c r="F118" s="34">
        <f>9!F186</f>
        <v>33174.770000000004</v>
      </c>
      <c r="G118" s="34">
        <f>9!G186</f>
        <v>51765</v>
      </c>
      <c r="H118" s="34">
        <f t="shared" si="5"/>
        <v>64.08725973147881</v>
      </c>
    </row>
    <row r="119" spans="1:8" ht="21.75" customHeight="1">
      <c r="A119" s="305"/>
      <c r="B119" s="73" t="s">
        <v>379</v>
      </c>
      <c r="C119" s="167" t="s">
        <v>477</v>
      </c>
      <c r="D119" s="171" t="s">
        <v>704</v>
      </c>
      <c r="E119" s="34">
        <f>9!E227</f>
        <v>479463</v>
      </c>
      <c r="F119" s="34">
        <f>9!F227</f>
        <v>211790.02</v>
      </c>
      <c r="G119" s="34">
        <f>9!G227</f>
        <v>480115</v>
      </c>
      <c r="H119" s="34">
        <f t="shared" si="5"/>
        <v>44.17233863718368</v>
      </c>
    </row>
    <row r="120" spans="1:8" ht="21.75" customHeight="1">
      <c r="A120" s="305"/>
      <c r="B120" s="73" t="s">
        <v>380</v>
      </c>
      <c r="C120" s="167" t="s">
        <v>477</v>
      </c>
      <c r="D120" s="171" t="s">
        <v>705</v>
      </c>
      <c r="E120" s="34">
        <f>9!E253</f>
        <v>13680</v>
      </c>
      <c r="F120" s="34">
        <f>9!F253</f>
        <v>6221.58</v>
      </c>
      <c r="G120" s="34">
        <f>9!G253</f>
        <v>13680</v>
      </c>
      <c r="H120" s="34">
        <f t="shared" si="5"/>
        <v>45.479385964912275</v>
      </c>
    </row>
    <row r="121" spans="1:8" ht="21.75" customHeight="1">
      <c r="A121" s="305"/>
      <c r="B121" s="73" t="s">
        <v>381</v>
      </c>
      <c r="C121" s="167" t="s">
        <v>477</v>
      </c>
      <c r="D121" s="171" t="s">
        <v>706</v>
      </c>
      <c r="E121" s="34">
        <f>9!E279</f>
        <v>82635</v>
      </c>
      <c r="F121" s="34">
        <f>9!F279</f>
        <v>41840.62</v>
      </c>
      <c r="G121" s="34">
        <f>9!G279</f>
        <v>82635</v>
      </c>
      <c r="H121" s="34">
        <f t="shared" si="5"/>
        <v>50.6330489502027</v>
      </c>
    </row>
    <row r="122" spans="1:8" ht="21.75" customHeight="1">
      <c r="A122" s="305"/>
      <c r="B122" s="73" t="s">
        <v>382</v>
      </c>
      <c r="C122" s="167" t="s">
        <v>477</v>
      </c>
      <c r="D122" s="171" t="s">
        <v>707</v>
      </c>
      <c r="E122" s="34">
        <f>9!E289</f>
        <v>250</v>
      </c>
      <c r="F122" s="34">
        <f>9!F289</f>
        <v>0</v>
      </c>
      <c r="G122" s="34">
        <f>9!G289</f>
        <v>250</v>
      </c>
      <c r="H122" s="34">
        <f t="shared" si="5"/>
        <v>0</v>
      </c>
    </row>
    <row r="123" spans="1:8" ht="21.75" customHeight="1">
      <c r="A123" s="305"/>
      <c r="B123" s="73" t="s">
        <v>383</v>
      </c>
      <c r="C123" s="167" t="s">
        <v>477</v>
      </c>
      <c r="D123" s="171" t="s">
        <v>648</v>
      </c>
      <c r="E123" s="34">
        <f>9!E314</f>
        <v>408278</v>
      </c>
      <c r="F123" s="34">
        <f>9!F314</f>
        <v>189714.44999999998</v>
      </c>
      <c r="G123" s="34">
        <f>9!G314</f>
        <v>408278</v>
      </c>
      <c r="H123" s="34">
        <f t="shared" si="5"/>
        <v>46.46697838237671</v>
      </c>
    </row>
    <row r="124" spans="1:8" ht="21.75" customHeight="1">
      <c r="A124" s="305"/>
      <c r="B124" s="73" t="s">
        <v>384</v>
      </c>
      <c r="C124" s="167" t="s">
        <v>477</v>
      </c>
      <c r="D124" s="171" t="s">
        <v>649</v>
      </c>
      <c r="E124" s="34">
        <f>9!E325</f>
        <v>338234</v>
      </c>
      <c r="F124" s="34">
        <f>9!F325</f>
        <v>175302.96</v>
      </c>
      <c r="G124" s="34">
        <f>9!G325</f>
        <v>338234</v>
      </c>
      <c r="H124" s="34">
        <f t="shared" si="5"/>
        <v>51.82889951926772</v>
      </c>
    </row>
    <row r="125" spans="1:8" ht="21.75" customHeight="1">
      <c r="A125" s="305"/>
      <c r="B125" s="73" t="s">
        <v>385</v>
      </c>
      <c r="C125" s="167" t="s">
        <v>477</v>
      </c>
      <c r="D125" s="171" t="s">
        <v>650</v>
      </c>
      <c r="E125" s="34">
        <f>SUM(9!E355)</f>
        <v>131788</v>
      </c>
      <c r="F125" s="34">
        <f>SUM(9!F355)</f>
        <v>97151.73000000001</v>
      </c>
      <c r="G125" s="34">
        <f>SUM(9!G355)</f>
        <v>131788</v>
      </c>
      <c r="H125" s="34">
        <f t="shared" si="5"/>
        <v>73.71819133760282</v>
      </c>
    </row>
    <row r="126" spans="1:8" ht="21.75" customHeight="1">
      <c r="A126" s="306"/>
      <c r="B126" s="73" t="s">
        <v>386</v>
      </c>
      <c r="C126" s="167" t="s">
        <v>477</v>
      </c>
      <c r="D126" s="171" t="s">
        <v>651</v>
      </c>
      <c r="E126" s="34">
        <f>9!E368</f>
        <v>21965</v>
      </c>
      <c r="F126" s="34">
        <f>9!F368</f>
        <v>12574.46</v>
      </c>
      <c r="G126" s="34">
        <f>9!G368</f>
        <v>21965</v>
      </c>
      <c r="H126" s="34">
        <f t="shared" si="5"/>
        <v>57.24771226951969</v>
      </c>
    </row>
    <row r="127" spans="1:8" ht="21.75" customHeight="1">
      <c r="A127" s="208" t="s">
        <v>654</v>
      </c>
      <c r="B127" s="209"/>
      <c r="C127" s="210"/>
      <c r="D127" s="211"/>
      <c r="E127" s="26">
        <f>SUM(E128:E130)</f>
        <v>50000</v>
      </c>
      <c r="F127" s="26">
        <f>SUM(F128:F130)</f>
        <v>25164.03</v>
      </c>
      <c r="G127" s="26">
        <f>SUM(G128:G130)</f>
        <v>75164</v>
      </c>
      <c r="H127" s="26">
        <f t="shared" si="5"/>
        <v>50.328059999999994</v>
      </c>
    </row>
    <row r="128" spans="1:8" ht="21.75" customHeight="1">
      <c r="A128" s="298"/>
      <c r="B128" s="169" t="s">
        <v>655</v>
      </c>
      <c r="C128" s="167" t="s">
        <v>477</v>
      </c>
      <c r="D128" s="33" t="s">
        <v>656</v>
      </c>
      <c r="E128" s="34">
        <f>'10'!E34</f>
        <v>0</v>
      </c>
      <c r="F128" s="34">
        <f>'10'!F34</f>
        <v>5164.03</v>
      </c>
      <c r="G128" s="34">
        <f>'10'!G34</f>
        <v>5164</v>
      </c>
      <c r="H128" s="34" t="e">
        <f t="shared" si="5"/>
        <v>#DIV/0!</v>
      </c>
    </row>
    <row r="129" spans="1:8" ht="21.75" customHeight="1">
      <c r="A129" s="299"/>
      <c r="B129" s="169" t="s">
        <v>667</v>
      </c>
      <c r="C129" s="167" t="s">
        <v>477</v>
      </c>
      <c r="D129" s="33" t="s">
        <v>1205</v>
      </c>
      <c r="E129" s="34">
        <f>'10'!E46</f>
        <v>49000</v>
      </c>
      <c r="F129" s="34">
        <f>'10'!F46</f>
        <v>20000</v>
      </c>
      <c r="G129" s="34">
        <f>'10'!G46</f>
        <v>69000</v>
      </c>
      <c r="H129" s="34">
        <f t="shared" si="5"/>
        <v>40.816326530612244</v>
      </c>
    </row>
    <row r="130" spans="1:8" ht="21.75" customHeight="1">
      <c r="A130" s="300"/>
      <c r="B130" s="169" t="s">
        <v>669</v>
      </c>
      <c r="C130" s="167" t="s">
        <v>477</v>
      </c>
      <c r="D130" s="171" t="s">
        <v>671</v>
      </c>
      <c r="E130" s="34">
        <f>'10'!E67</f>
        <v>1000</v>
      </c>
      <c r="F130" s="34">
        <f>'10'!F67</f>
        <v>0</v>
      </c>
      <c r="G130" s="34">
        <f>'10'!G67</f>
        <v>1000</v>
      </c>
      <c r="H130" s="34">
        <f t="shared" si="5"/>
        <v>0</v>
      </c>
    </row>
    <row r="131" spans="1:8" ht="21.75" customHeight="1">
      <c r="A131" s="208" t="s">
        <v>684</v>
      </c>
      <c r="B131" s="209"/>
      <c r="C131" s="210"/>
      <c r="D131" s="211"/>
      <c r="E131" s="26">
        <f>SUM(E132:E136)</f>
        <v>298367</v>
      </c>
      <c r="F131" s="26">
        <f>SUM(F132:F136)</f>
        <v>135172.89</v>
      </c>
      <c r="G131" s="26">
        <f>SUM(G132:G136)</f>
        <v>365273</v>
      </c>
      <c r="H131" s="26">
        <f t="shared" si="5"/>
        <v>45.304236058277226</v>
      </c>
    </row>
    <row r="132" spans="1:8" ht="21.75" customHeight="1">
      <c r="A132" s="301"/>
      <c r="B132" s="169" t="s">
        <v>685</v>
      </c>
      <c r="C132" s="167" t="s">
        <v>477</v>
      </c>
      <c r="D132" s="33" t="s">
        <v>686</v>
      </c>
      <c r="E132" s="34">
        <f>SUM('11'!E26)</f>
        <v>160000</v>
      </c>
      <c r="F132" s="34">
        <f>SUM('11'!F26)</f>
        <v>100749.97</v>
      </c>
      <c r="G132" s="34">
        <f>SUM('11'!G26)</f>
        <v>210430</v>
      </c>
      <c r="H132" s="34">
        <f t="shared" si="5"/>
        <v>62.96873125</v>
      </c>
    </row>
    <row r="133" spans="1:8" ht="21.75" customHeight="1">
      <c r="A133" s="307"/>
      <c r="B133" s="169" t="s">
        <v>693</v>
      </c>
      <c r="C133" s="167" t="s">
        <v>477</v>
      </c>
      <c r="D133" s="33" t="s">
        <v>694</v>
      </c>
      <c r="E133" s="34">
        <f>SUM('11'!E59)</f>
        <v>132947</v>
      </c>
      <c r="F133" s="34">
        <f>SUM('11'!F59)</f>
        <v>34422.92</v>
      </c>
      <c r="G133" s="34">
        <f>SUM('11'!G59)</f>
        <v>149423</v>
      </c>
      <c r="H133" s="34">
        <f t="shared" si="5"/>
        <v>25.892212686258432</v>
      </c>
    </row>
    <row r="134" spans="1:8" ht="21.75" customHeight="1">
      <c r="A134" s="307"/>
      <c r="B134" s="169" t="s">
        <v>921</v>
      </c>
      <c r="C134" s="167" t="s">
        <v>477</v>
      </c>
      <c r="D134" s="33" t="s">
        <v>922</v>
      </c>
      <c r="E134" s="34">
        <f>SUM('11'!E84)</f>
        <v>5000</v>
      </c>
      <c r="F134" s="34">
        <f>SUM('11'!F84)</f>
        <v>0</v>
      </c>
      <c r="G134" s="34">
        <f>SUM('11'!G84)</f>
        <v>5000</v>
      </c>
      <c r="H134" s="34">
        <f t="shared" si="5"/>
        <v>0</v>
      </c>
    </row>
    <row r="135" spans="1:8" ht="21.75" customHeight="1">
      <c r="A135" s="307"/>
      <c r="B135" s="169" t="s">
        <v>933</v>
      </c>
      <c r="C135" s="167" t="s">
        <v>477</v>
      </c>
      <c r="D135" s="33" t="s">
        <v>934</v>
      </c>
      <c r="E135" s="34">
        <f>SUM('11'!E108)</f>
        <v>0</v>
      </c>
      <c r="F135" s="34">
        <f>SUM('11'!F108)</f>
        <v>0</v>
      </c>
      <c r="G135" s="34">
        <f>SUM('11'!G108)</f>
        <v>0</v>
      </c>
      <c r="H135" s="34">
        <f t="shared" si="5"/>
        <v>0</v>
      </c>
    </row>
    <row r="136" spans="1:8" ht="21.75" customHeight="1">
      <c r="A136" s="303"/>
      <c r="B136" s="169" t="s">
        <v>595</v>
      </c>
      <c r="C136" s="167" t="s">
        <v>477</v>
      </c>
      <c r="D136" s="171" t="s">
        <v>596</v>
      </c>
      <c r="E136" s="34">
        <f>'11'!E123</f>
        <v>420</v>
      </c>
      <c r="F136" s="34">
        <f>'11'!F123</f>
        <v>0</v>
      </c>
      <c r="G136" s="34">
        <f>'11'!G123</f>
        <v>420</v>
      </c>
      <c r="H136" s="34">
        <f t="shared" si="5"/>
        <v>0</v>
      </c>
    </row>
    <row r="137" spans="1:8" ht="21.75" customHeight="1">
      <c r="A137" s="208" t="s">
        <v>947</v>
      </c>
      <c r="B137" s="209"/>
      <c r="C137" s="210"/>
      <c r="D137" s="211"/>
      <c r="E137" s="26">
        <f>SUM(E138:E140)</f>
        <v>54800</v>
      </c>
      <c r="F137" s="26">
        <f>SUM(F138:F140)</f>
        <v>41500</v>
      </c>
      <c r="G137" s="26">
        <f>SUM(G138:G140)</f>
        <v>90750</v>
      </c>
      <c r="H137" s="26">
        <f t="shared" si="5"/>
        <v>75.72992700729927</v>
      </c>
    </row>
    <row r="138" spans="1:8" ht="21.75" customHeight="1">
      <c r="A138" s="309"/>
      <c r="B138" s="73" t="s">
        <v>948</v>
      </c>
      <c r="C138" s="167" t="s">
        <v>477</v>
      </c>
      <c r="D138" s="33" t="s">
        <v>949</v>
      </c>
      <c r="E138" s="34">
        <f>SUM('12'!E25)</f>
        <v>53800</v>
      </c>
      <c r="F138" s="34">
        <f>SUM('12'!F25)</f>
        <v>41500</v>
      </c>
      <c r="G138" s="34">
        <f>SUM('12'!G25)</f>
        <v>89750</v>
      </c>
      <c r="H138" s="34">
        <f t="shared" si="5"/>
        <v>77.13754646840148</v>
      </c>
    </row>
    <row r="139" spans="1:8" ht="21.75" customHeight="1">
      <c r="A139" s="289"/>
      <c r="B139" s="73" t="s">
        <v>980</v>
      </c>
      <c r="C139" s="167" t="s">
        <v>477</v>
      </c>
      <c r="D139" s="33" t="s">
        <v>981</v>
      </c>
      <c r="E139" s="34">
        <f>SUM('12'!E48)</f>
        <v>1000</v>
      </c>
      <c r="F139" s="34">
        <f>SUM('12'!F48)</f>
        <v>0</v>
      </c>
      <c r="G139" s="34">
        <f>SUM('12'!G48)</f>
        <v>1000</v>
      </c>
      <c r="H139" s="34">
        <f aca="true" t="shared" si="6" ref="H139:H159">IF(F139=0,,F139/E139*100)</f>
        <v>0</v>
      </c>
    </row>
    <row r="140" spans="1:8" ht="21.75" customHeight="1">
      <c r="A140" s="290"/>
      <c r="B140" s="73" t="s">
        <v>974</v>
      </c>
      <c r="C140" s="167" t="s">
        <v>477</v>
      </c>
      <c r="D140" s="171" t="s">
        <v>976</v>
      </c>
      <c r="E140" s="34">
        <f>SUM('12'!E58)</f>
        <v>0</v>
      </c>
      <c r="F140" s="34">
        <f>SUM('12'!F58)</f>
        <v>0</v>
      </c>
      <c r="G140" s="34">
        <f>SUM('12'!G58)</f>
        <v>0</v>
      </c>
      <c r="H140" s="34">
        <f t="shared" si="6"/>
        <v>0</v>
      </c>
    </row>
    <row r="141" spans="1:8" ht="21.75" customHeight="1">
      <c r="A141" s="208" t="s">
        <v>277</v>
      </c>
      <c r="B141" s="209"/>
      <c r="C141" s="210"/>
      <c r="D141" s="211"/>
      <c r="E141" s="26">
        <f>SUM(E142:E149)</f>
        <v>1471598</v>
      </c>
      <c r="F141" s="26">
        <f>SUM(F142:F149)</f>
        <v>896545.75</v>
      </c>
      <c r="G141" s="26">
        <f>SUM(G142:G149)</f>
        <v>1971648</v>
      </c>
      <c r="H141" s="26">
        <f t="shared" si="6"/>
        <v>60.92327863995466</v>
      </c>
    </row>
    <row r="142" spans="1:8" ht="21.75" customHeight="1">
      <c r="A142" s="301"/>
      <c r="B142" s="169" t="s">
        <v>278</v>
      </c>
      <c r="C142" s="167" t="s">
        <v>477</v>
      </c>
      <c r="D142" s="33" t="s">
        <v>882</v>
      </c>
      <c r="E142" s="34">
        <f>'13'!E30</f>
        <v>88096</v>
      </c>
      <c r="F142" s="34">
        <f>'13'!F30</f>
        <v>30617.100000000002</v>
      </c>
      <c r="G142" s="34">
        <f>'13'!G30</f>
        <v>88096</v>
      </c>
      <c r="H142" s="34">
        <f t="shared" si="6"/>
        <v>34.75424536868871</v>
      </c>
    </row>
    <row r="143" spans="1:8" ht="21.75" customHeight="1">
      <c r="A143" s="307"/>
      <c r="B143" s="169" t="s">
        <v>289</v>
      </c>
      <c r="C143" s="167" t="s">
        <v>477</v>
      </c>
      <c r="D143" s="33" t="s">
        <v>113</v>
      </c>
      <c r="E143" s="34">
        <f>'13'!E57</f>
        <v>44500</v>
      </c>
      <c r="F143" s="34">
        <f>'13'!F57</f>
        <v>0</v>
      </c>
      <c r="G143" s="34">
        <f>'13'!G57</f>
        <v>44500</v>
      </c>
      <c r="H143" s="34">
        <f t="shared" si="6"/>
        <v>0</v>
      </c>
    </row>
    <row r="144" spans="1:8" ht="21.75" customHeight="1">
      <c r="A144" s="307"/>
      <c r="B144" s="169" t="s">
        <v>297</v>
      </c>
      <c r="C144" s="167" t="s">
        <v>477</v>
      </c>
      <c r="D144" s="33" t="s">
        <v>603</v>
      </c>
      <c r="E144" s="34">
        <f>'13'!E87</f>
        <v>1271456</v>
      </c>
      <c r="F144" s="34">
        <f>'13'!F87</f>
        <v>810942.53</v>
      </c>
      <c r="G144" s="34">
        <f>'13'!G87</f>
        <v>1771456</v>
      </c>
      <c r="H144" s="34">
        <f t="shared" si="6"/>
        <v>63.7806208000906</v>
      </c>
    </row>
    <row r="145" spans="1:8" ht="21.75" customHeight="1">
      <c r="A145" s="307"/>
      <c r="B145" s="169" t="s">
        <v>306</v>
      </c>
      <c r="C145" s="167" t="s">
        <v>477</v>
      </c>
      <c r="D145" s="33" t="s">
        <v>298</v>
      </c>
      <c r="E145" s="34">
        <f>'13'!E107</f>
        <v>5100</v>
      </c>
      <c r="F145" s="34">
        <f>'13'!F107</f>
        <v>2234.96</v>
      </c>
      <c r="G145" s="34">
        <f>'13'!G107</f>
        <v>5100</v>
      </c>
      <c r="H145" s="34">
        <f t="shared" si="6"/>
        <v>43.82274509803922</v>
      </c>
    </row>
    <row r="146" spans="1:8" ht="21.75" customHeight="1">
      <c r="A146" s="307"/>
      <c r="B146" s="169" t="s">
        <v>1216</v>
      </c>
      <c r="C146" s="167" t="s">
        <v>477</v>
      </c>
      <c r="D146" s="33" t="s">
        <v>307</v>
      </c>
      <c r="E146" s="34">
        <f>'13'!E135</f>
        <v>13670</v>
      </c>
      <c r="F146" s="34">
        <f>'13'!F135</f>
        <v>4723.9</v>
      </c>
      <c r="G146" s="34">
        <f>'13'!G135</f>
        <v>13220</v>
      </c>
      <c r="H146" s="34">
        <f t="shared" si="6"/>
        <v>34.55669348939283</v>
      </c>
    </row>
    <row r="147" spans="1:8" ht="21.75" customHeight="1">
      <c r="A147" s="307"/>
      <c r="B147" s="169" t="s">
        <v>604</v>
      </c>
      <c r="C147" s="167" t="s">
        <v>477</v>
      </c>
      <c r="D147" s="33" t="s">
        <v>1291</v>
      </c>
      <c r="E147" s="34">
        <f>'13'!E159</f>
        <v>48776</v>
      </c>
      <c r="F147" s="34">
        <f>'13'!F159</f>
        <v>48027.26</v>
      </c>
      <c r="G147" s="34">
        <f>'13'!G159</f>
        <v>49276</v>
      </c>
      <c r="H147" s="34">
        <f t="shared" si="6"/>
        <v>98.46494177464326</v>
      </c>
    </row>
    <row r="148" spans="1:8" ht="21.75" customHeight="1">
      <c r="A148" s="307"/>
      <c r="B148" s="169" t="s">
        <v>605</v>
      </c>
      <c r="C148" s="167" t="s">
        <v>477</v>
      </c>
      <c r="D148" s="33" t="s">
        <v>607</v>
      </c>
      <c r="E148" s="34">
        <f>'13'!E177</f>
        <v>0</v>
      </c>
      <c r="F148" s="34">
        <f>'13'!F177</f>
        <v>0</v>
      </c>
      <c r="G148" s="34">
        <f>'13'!G177</f>
        <v>0</v>
      </c>
      <c r="H148" s="34">
        <f t="shared" si="6"/>
        <v>0</v>
      </c>
    </row>
    <row r="149" spans="1:8" ht="21.75" customHeight="1">
      <c r="A149" s="303"/>
      <c r="B149" s="169" t="s">
        <v>62</v>
      </c>
      <c r="C149" s="167" t="s">
        <v>477</v>
      </c>
      <c r="D149" s="171" t="s">
        <v>606</v>
      </c>
      <c r="E149" s="34">
        <f>'13'!E195</f>
        <v>0</v>
      </c>
      <c r="F149" s="34">
        <f>'13'!F195</f>
        <v>0</v>
      </c>
      <c r="G149" s="34">
        <f>'13'!G195</f>
        <v>0</v>
      </c>
      <c r="H149" s="34">
        <f t="shared" si="6"/>
        <v>0</v>
      </c>
    </row>
    <row r="150" spans="1:8" ht="21.75" customHeight="1">
      <c r="A150" s="208" t="s">
        <v>1240</v>
      </c>
      <c r="B150" s="209"/>
      <c r="C150" s="210"/>
      <c r="D150" s="211"/>
      <c r="E150" s="26">
        <f>SUM(E151:E152)</f>
        <v>527275</v>
      </c>
      <c r="F150" s="26">
        <f>SUM(F151:F152)</f>
        <v>193038.24000000002</v>
      </c>
      <c r="G150" s="26">
        <f>SUM(G151:G152)</f>
        <v>527275</v>
      </c>
      <c r="H150" s="26">
        <f t="shared" si="6"/>
        <v>36.610542885591016</v>
      </c>
    </row>
    <row r="151" spans="1:8" ht="21.75" customHeight="1">
      <c r="A151" s="298"/>
      <c r="B151" s="169" t="s">
        <v>1241</v>
      </c>
      <c r="C151" s="167" t="s">
        <v>477</v>
      </c>
      <c r="D151" s="33" t="s">
        <v>1242</v>
      </c>
      <c r="E151" s="34">
        <f>SUM('14'!E30)</f>
        <v>520275</v>
      </c>
      <c r="F151" s="34">
        <f>SUM('14'!F30)</f>
        <v>191990.08000000002</v>
      </c>
      <c r="G151" s="34">
        <f>SUM('14'!G30)</f>
        <v>520275</v>
      </c>
      <c r="H151" s="34">
        <f t="shared" si="6"/>
        <v>36.9016539330162</v>
      </c>
    </row>
    <row r="152" spans="1:8" ht="21.75" customHeight="1">
      <c r="A152" s="308"/>
      <c r="B152" s="169" t="s">
        <v>1254</v>
      </c>
      <c r="C152" s="167" t="s">
        <v>477</v>
      </c>
      <c r="D152" s="33" t="s">
        <v>1255</v>
      </c>
      <c r="E152" s="34">
        <f>SUM('14'!E46)</f>
        <v>7000</v>
      </c>
      <c r="F152" s="34">
        <f>SUM('14'!F46)</f>
        <v>1048.1599999999999</v>
      </c>
      <c r="G152" s="34">
        <f>SUM('14'!G46)</f>
        <v>7000</v>
      </c>
      <c r="H152" s="34">
        <f t="shared" si="6"/>
        <v>14.973714285714285</v>
      </c>
    </row>
    <row r="153" spans="1:8" ht="21.75" customHeight="1">
      <c r="A153" s="208" t="s">
        <v>1454</v>
      </c>
      <c r="B153" s="209"/>
      <c r="C153" s="210"/>
      <c r="D153" s="211"/>
      <c r="E153" s="26">
        <f>SUM(E154:E156)</f>
        <v>173706</v>
      </c>
      <c r="F153" s="26">
        <f>SUM(F154:F156)</f>
        <v>25174.14</v>
      </c>
      <c r="G153" s="26">
        <f>SUM(G154:G156)</f>
        <v>171706</v>
      </c>
      <c r="H153" s="26">
        <f t="shared" si="6"/>
        <v>14.492383682774342</v>
      </c>
    </row>
    <row r="154" spans="1:8" ht="21.75" customHeight="1">
      <c r="A154" s="301"/>
      <c r="B154" s="169" t="s">
        <v>1455</v>
      </c>
      <c r="C154" s="167" t="s">
        <v>477</v>
      </c>
      <c r="D154" s="33" t="s">
        <v>1456</v>
      </c>
      <c r="E154" s="34">
        <f>'15'!E28</f>
        <v>153806</v>
      </c>
      <c r="F154" s="34">
        <f>'15'!F28</f>
        <v>16977.51</v>
      </c>
      <c r="G154" s="34">
        <f>'15'!G28</f>
        <v>151806</v>
      </c>
      <c r="H154" s="34">
        <f t="shared" si="6"/>
        <v>11.038262486508978</v>
      </c>
    </row>
    <row r="155" spans="1:8" ht="21.75" customHeight="1">
      <c r="A155" s="302"/>
      <c r="B155" s="169" t="s">
        <v>74</v>
      </c>
      <c r="C155" s="167" t="s">
        <v>477</v>
      </c>
      <c r="D155" s="171" t="s">
        <v>76</v>
      </c>
      <c r="E155" s="34">
        <f>'15'!E56</f>
        <v>19300</v>
      </c>
      <c r="F155" s="34">
        <f>'15'!F56</f>
        <v>7880.630000000001</v>
      </c>
      <c r="G155" s="34">
        <f>'15'!G56</f>
        <v>19300</v>
      </c>
      <c r="H155" s="34">
        <f t="shared" si="6"/>
        <v>40.83227979274612</v>
      </c>
    </row>
    <row r="156" spans="1:8" ht="21.75" customHeight="1">
      <c r="A156" s="303"/>
      <c r="B156" s="169" t="s">
        <v>75</v>
      </c>
      <c r="C156" s="167" t="s">
        <v>477</v>
      </c>
      <c r="D156" s="171" t="s">
        <v>77</v>
      </c>
      <c r="E156" s="34">
        <f>'15'!E69</f>
        <v>600</v>
      </c>
      <c r="F156" s="34">
        <f>'15'!F69</f>
        <v>316</v>
      </c>
      <c r="G156" s="34">
        <f>'15'!G69</f>
        <v>600</v>
      </c>
      <c r="H156" s="34">
        <f t="shared" si="6"/>
        <v>52.666666666666664</v>
      </c>
    </row>
    <row r="157" spans="1:8" ht="21.75" customHeight="1">
      <c r="A157" s="208" t="s">
        <v>1465</v>
      </c>
      <c r="B157" s="209"/>
      <c r="C157" s="210"/>
      <c r="D157" s="211"/>
      <c r="E157" s="26">
        <f>SUM(E158:E158)</f>
        <v>55000</v>
      </c>
      <c r="F157" s="26">
        <f>SUM(F158:F158)</f>
        <v>13703.29</v>
      </c>
      <c r="G157" s="26">
        <f>SUM(G158:G158)</f>
        <v>64460</v>
      </c>
      <c r="H157" s="26">
        <f t="shared" si="6"/>
        <v>24.91507272727273</v>
      </c>
    </row>
    <row r="158" spans="1:8" ht="21.75" customHeight="1">
      <c r="A158" s="155"/>
      <c r="B158" s="169" t="s">
        <v>1466</v>
      </c>
      <c r="C158" s="167" t="s">
        <v>477</v>
      </c>
      <c r="D158" s="33" t="s">
        <v>389</v>
      </c>
      <c r="E158" s="34">
        <f>SUM('16'!E29)</f>
        <v>55000</v>
      </c>
      <c r="F158" s="34">
        <f>SUM('16'!F29)</f>
        <v>13703.29</v>
      </c>
      <c r="G158" s="34">
        <f>SUM('16'!G29)</f>
        <v>64460</v>
      </c>
      <c r="H158" s="34">
        <f t="shared" si="6"/>
        <v>24.91507272727273</v>
      </c>
    </row>
    <row r="159" spans="1:8" ht="21.75" customHeight="1">
      <c r="A159" s="173"/>
      <c r="B159" s="174"/>
      <c r="C159" s="173"/>
      <c r="D159" s="189" t="s">
        <v>466</v>
      </c>
      <c r="E159" s="190">
        <f>SUM(E157,E153,E150,E141,E137,E131,E127,E112,E109,E105,E101,E95,E87,E85,E82,E75)</f>
        <v>6245437</v>
      </c>
      <c r="F159" s="190">
        <f>SUM(F157,F153,F150,F141,F137,F131,F127,F112,F109,F105,F101,F95,F87,F85,F82,F75)</f>
        <v>2981107.12</v>
      </c>
      <c r="G159" s="190">
        <f>SUM(G157,G153,G150,G141,G137,G131,G127,G112,G109,G105,G101,G95,G87,G85,G82,G75)</f>
        <v>6884932</v>
      </c>
      <c r="H159" s="190">
        <f t="shared" si="6"/>
        <v>47.73256250923675</v>
      </c>
    </row>
    <row r="160" spans="1:8" ht="12.75">
      <c r="A160" s="182"/>
      <c r="B160" s="181"/>
      <c r="C160" s="182"/>
      <c r="D160" s="183"/>
      <c r="E160" s="184"/>
      <c r="F160" s="184"/>
      <c r="G160" s="185"/>
      <c r="H160" s="182"/>
    </row>
    <row r="161" spans="1:8" ht="12.75">
      <c r="A161" s="37" t="s">
        <v>471</v>
      </c>
      <c r="B161" s="319" t="s">
        <v>472</v>
      </c>
      <c r="C161" s="287"/>
      <c r="D161" s="15" t="s">
        <v>462</v>
      </c>
      <c r="E161" s="86" t="s">
        <v>1318</v>
      </c>
      <c r="F161" s="86" t="s">
        <v>1319</v>
      </c>
      <c r="G161" s="86" t="s">
        <v>469</v>
      </c>
      <c r="H161" s="86" t="s">
        <v>466</v>
      </c>
    </row>
    <row r="162" spans="1:8" ht="12.75">
      <c r="A162" s="323" t="s">
        <v>1317</v>
      </c>
      <c r="B162" s="286" t="s">
        <v>1261</v>
      </c>
      <c r="C162" s="287"/>
      <c r="D162" s="75" t="s">
        <v>912</v>
      </c>
      <c r="E162" s="219">
        <f>SUM(1!E112)</f>
        <v>22287</v>
      </c>
      <c r="F162" s="219">
        <f>SUM(1!F112)</f>
        <v>0</v>
      </c>
      <c r="G162" s="219">
        <f>SUM(1!G112)</f>
        <v>0</v>
      </c>
      <c r="H162" s="219">
        <f>SUM(E162:G162)</f>
        <v>22287</v>
      </c>
    </row>
    <row r="163" spans="1:8" ht="12.75">
      <c r="A163" s="322"/>
      <c r="B163" s="286"/>
      <c r="C163" s="287"/>
      <c r="D163" s="75" t="s">
        <v>1298</v>
      </c>
      <c r="E163" s="219">
        <f>SUM(1!E113)</f>
        <v>38478.020000000004</v>
      </c>
      <c r="F163" s="219">
        <f>SUM(1!F113)</f>
        <v>0</v>
      </c>
      <c r="G163" s="219">
        <f>SUM(1!G113)</f>
        <v>0</v>
      </c>
      <c r="H163" s="219">
        <f>SUM(E163:G163)</f>
        <v>38478.020000000004</v>
      </c>
    </row>
    <row r="164" spans="1:8" ht="12.75">
      <c r="A164" s="322"/>
      <c r="B164" s="286"/>
      <c r="C164" s="287"/>
      <c r="D164" s="75" t="s">
        <v>1326</v>
      </c>
      <c r="E164" s="219">
        <f>IF(E163=0,,E163/E162*100)</f>
        <v>172.6478216000359</v>
      </c>
      <c r="F164" s="219">
        <f>IF(F163=0,,F163/F162*100)</f>
        <v>0</v>
      </c>
      <c r="G164" s="219">
        <f>IF(G163=0,,G163/G162*100)</f>
        <v>0</v>
      </c>
      <c r="H164" s="219">
        <f>IF(H163=0,,H163/H162*100)</f>
        <v>172.6478216000359</v>
      </c>
    </row>
    <row r="165" spans="1:8" ht="12.75">
      <c r="A165" s="323" t="s">
        <v>1346</v>
      </c>
      <c r="B165" s="286" t="s">
        <v>1262</v>
      </c>
      <c r="C165" s="287"/>
      <c r="D165" s="75" t="s">
        <v>912</v>
      </c>
      <c r="E165" s="219">
        <f>SUM(2!E43)</f>
        <v>15000</v>
      </c>
      <c r="F165" s="219">
        <f>SUM(2!F43)</f>
        <v>0</v>
      </c>
      <c r="G165" s="219">
        <f>SUM(2!G43)</f>
        <v>0</v>
      </c>
      <c r="H165" s="219">
        <f>SUM(2!H43)</f>
        <v>15000</v>
      </c>
    </row>
    <row r="166" spans="1:8" ht="12.75">
      <c r="A166" s="322"/>
      <c r="B166" s="286"/>
      <c r="C166" s="287"/>
      <c r="D166" s="75" t="s">
        <v>1298</v>
      </c>
      <c r="E166" s="219">
        <f>SUM(2!E44)</f>
        <v>7964.46</v>
      </c>
      <c r="F166" s="219">
        <f>SUM(2!F44)</f>
        <v>0</v>
      </c>
      <c r="G166" s="219">
        <f>SUM(2!G44)</f>
        <v>0</v>
      </c>
      <c r="H166" s="219">
        <f>SUM(2!H44)</f>
        <v>7964.46</v>
      </c>
    </row>
    <row r="167" spans="1:8" ht="12.75">
      <c r="A167" s="322"/>
      <c r="B167" s="286"/>
      <c r="C167" s="287"/>
      <c r="D167" s="75" t="s">
        <v>1326</v>
      </c>
      <c r="E167" s="219">
        <f>IF(E165=0,,E166/E165*100)</f>
        <v>53.0964</v>
      </c>
      <c r="F167" s="219">
        <f>IF(F165=0,,F166/F165*100)</f>
        <v>0</v>
      </c>
      <c r="G167" s="219">
        <f>IF(G165=0,,G166/G165*100)</f>
        <v>0</v>
      </c>
      <c r="H167" s="219">
        <f>IF(H165=0,,H166/H165*100)</f>
        <v>53.0964</v>
      </c>
    </row>
    <row r="168" spans="1:8" ht="12.75">
      <c r="A168" s="323" t="s">
        <v>420</v>
      </c>
      <c r="B168" s="286" t="s">
        <v>422</v>
      </c>
      <c r="C168" s="287"/>
      <c r="D168" s="75" t="s">
        <v>912</v>
      </c>
      <c r="E168" s="219">
        <f>SUM(3!E50)</f>
        <v>66250</v>
      </c>
      <c r="F168" s="219">
        <f>SUM(3!F50)</f>
        <v>50000</v>
      </c>
      <c r="G168" s="219">
        <f>SUM(3!G50)</f>
        <v>0</v>
      </c>
      <c r="H168" s="219">
        <f>SUM(3!H50)</f>
        <v>116250</v>
      </c>
    </row>
    <row r="169" spans="1:8" ht="12.75">
      <c r="A169" s="322"/>
      <c r="B169" s="286"/>
      <c r="C169" s="287"/>
      <c r="D169" s="75" t="s">
        <v>1298</v>
      </c>
      <c r="E169" s="219">
        <f>SUM(3!E51)</f>
        <v>28813.18</v>
      </c>
      <c r="F169" s="219">
        <f>SUM(3!F51)</f>
        <v>0</v>
      </c>
      <c r="G169" s="219">
        <f>SUM(3!G51)</f>
        <v>0</v>
      </c>
      <c r="H169" s="219">
        <f>SUM(3!H51)</f>
        <v>28813.18</v>
      </c>
    </row>
    <row r="170" spans="1:8" ht="12.75">
      <c r="A170" s="322"/>
      <c r="B170" s="286"/>
      <c r="C170" s="287"/>
      <c r="D170" s="75" t="s">
        <v>1326</v>
      </c>
      <c r="E170" s="219">
        <f>IF(E169=0,,E169/E168*100)</f>
        <v>43.49159245283019</v>
      </c>
      <c r="F170" s="219">
        <f>IF(F169=0,,F169/F168*100)</f>
        <v>0</v>
      </c>
      <c r="G170" s="219">
        <f>IF(G169=0,,G169/G168*100)</f>
        <v>0</v>
      </c>
      <c r="H170" s="219">
        <f>IF(H169=0,,H169/H168*100)</f>
        <v>24.7855311827957</v>
      </c>
    </row>
    <row r="171" spans="1:8" ht="12.75">
      <c r="A171" s="323" t="s">
        <v>729</v>
      </c>
      <c r="B171" s="286" t="s">
        <v>1263</v>
      </c>
      <c r="C171" s="287"/>
      <c r="D171" s="75" t="s">
        <v>912</v>
      </c>
      <c r="E171" s="219">
        <f>SUM(4!E156)</f>
        <v>73515</v>
      </c>
      <c r="F171" s="219">
        <f>SUM(4!F156)</f>
        <v>0</v>
      </c>
      <c r="G171" s="219">
        <f>SUM(4!G156)</f>
        <v>0</v>
      </c>
      <c r="H171" s="219">
        <f>SUM(4!H156)</f>
        <v>73515</v>
      </c>
    </row>
    <row r="172" spans="1:8" ht="12.75">
      <c r="A172" s="322"/>
      <c r="B172" s="286"/>
      <c r="C172" s="287"/>
      <c r="D172" s="75" t="s">
        <v>1298</v>
      </c>
      <c r="E172" s="219">
        <f>SUM(4!E157)</f>
        <v>26352.65</v>
      </c>
      <c r="F172" s="219">
        <f>SUM(4!F157)</f>
        <v>0</v>
      </c>
      <c r="G172" s="219">
        <f>SUM(4!G157)</f>
        <v>0</v>
      </c>
      <c r="H172" s="219">
        <f>SUM(4!H157)</f>
        <v>26352.65</v>
      </c>
    </row>
    <row r="173" spans="1:8" ht="12.75">
      <c r="A173" s="322"/>
      <c r="B173" s="286"/>
      <c r="C173" s="287"/>
      <c r="D173" s="75" t="s">
        <v>1326</v>
      </c>
      <c r="E173" s="219">
        <f>IF(E172=0,,E172/E171*100)</f>
        <v>35.84662993946814</v>
      </c>
      <c r="F173" s="219">
        <f>IF(F172=0,,F172/F171*100)</f>
        <v>0</v>
      </c>
      <c r="G173" s="219">
        <f>IF(G172=0,,G172/G171*100)</f>
        <v>0</v>
      </c>
      <c r="H173" s="219">
        <f>IF(H172=0,,H172/H171*100)</f>
        <v>35.84662993946814</v>
      </c>
    </row>
    <row r="174" spans="1:8" ht="12.75">
      <c r="A174" s="323" t="s">
        <v>520</v>
      </c>
      <c r="B174" s="286" t="s">
        <v>1264</v>
      </c>
      <c r="C174" s="287"/>
      <c r="D174" s="75" t="s">
        <v>912</v>
      </c>
      <c r="E174" s="219">
        <f>SUM(5!E131)</f>
        <v>212880</v>
      </c>
      <c r="F174" s="219">
        <f>SUM(5!F131)</f>
        <v>9400</v>
      </c>
      <c r="G174" s="219">
        <f>SUM(5!G131)</f>
        <v>0</v>
      </c>
      <c r="H174" s="219">
        <f>SUM(5!H131)</f>
        <v>222280</v>
      </c>
    </row>
    <row r="175" spans="1:8" ht="12.75">
      <c r="A175" s="322"/>
      <c r="B175" s="286"/>
      <c r="C175" s="287"/>
      <c r="D175" s="75" t="s">
        <v>1298</v>
      </c>
      <c r="E175" s="219">
        <f>SUM(5!E132)</f>
        <v>97990.73000000001</v>
      </c>
      <c r="F175" s="219">
        <f>SUM(5!F132)</f>
        <v>10986.12</v>
      </c>
      <c r="G175" s="219">
        <f>SUM(5!G132)</f>
        <v>0</v>
      </c>
      <c r="H175" s="219">
        <f>SUM(5!H132)</f>
        <v>108976.85</v>
      </c>
    </row>
    <row r="176" spans="1:8" ht="12.75">
      <c r="A176" s="322"/>
      <c r="B176" s="286"/>
      <c r="C176" s="287"/>
      <c r="D176" s="75" t="s">
        <v>1326</v>
      </c>
      <c r="E176" s="219">
        <f>IF(E175=0,,E175/E174*100)</f>
        <v>46.030970499812106</v>
      </c>
      <c r="F176" s="219">
        <f>IF(F175=0,,F175/F174*100)</f>
        <v>116.87361702127662</v>
      </c>
      <c r="G176" s="219">
        <f>IF(G175=0,,G175/G174*100)</f>
        <v>0</v>
      </c>
      <c r="H176" s="219">
        <f>IF(H175=0,,H175/H174*100)</f>
        <v>49.02683552276408</v>
      </c>
    </row>
    <row r="177" spans="1:8" ht="12.75">
      <c r="A177" s="323" t="s">
        <v>1567</v>
      </c>
      <c r="B177" s="286" t="s">
        <v>1265</v>
      </c>
      <c r="C177" s="287"/>
      <c r="D177" s="75" t="s">
        <v>912</v>
      </c>
      <c r="E177" s="219">
        <f>SUM(6!E90)</f>
        <v>177700</v>
      </c>
      <c r="F177" s="219">
        <f>SUM(6!F90)</f>
        <v>27500</v>
      </c>
      <c r="G177" s="219">
        <f>SUM(6!G90)</f>
        <v>0</v>
      </c>
      <c r="H177" s="219">
        <f>SUM(6!H90)</f>
        <v>205200</v>
      </c>
    </row>
    <row r="178" spans="1:8" ht="12.75">
      <c r="A178" s="322"/>
      <c r="B178" s="286"/>
      <c r="C178" s="287"/>
      <c r="D178" s="75" t="s">
        <v>1298</v>
      </c>
      <c r="E178" s="219">
        <f>SUM(6!E91)</f>
        <v>136461.6</v>
      </c>
      <c r="F178" s="219">
        <f>SUM(6!F91)</f>
        <v>6857.55</v>
      </c>
      <c r="G178" s="219">
        <f>SUM(6!G91)</f>
        <v>0</v>
      </c>
      <c r="H178" s="219">
        <f>SUM(6!H91)</f>
        <v>143319.15</v>
      </c>
    </row>
    <row r="179" spans="1:8" ht="12.75">
      <c r="A179" s="322"/>
      <c r="B179" s="286"/>
      <c r="C179" s="287"/>
      <c r="D179" s="75" t="s">
        <v>1326</v>
      </c>
      <c r="E179" s="219">
        <f>IF(E178=0,,E178/E177*100)</f>
        <v>76.79324704558245</v>
      </c>
      <c r="F179" s="219">
        <f>IF(F178=0,,F178/F177*100)</f>
        <v>24.936545454545456</v>
      </c>
      <c r="G179" s="219">
        <f>IF(G178=0,,G178/G177*100)</f>
        <v>0</v>
      </c>
      <c r="H179" s="219">
        <f>IF(H178=0,,H178/H177*100)</f>
        <v>69.8436403508772</v>
      </c>
    </row>
    <row r="180" spans="1:8" ht="12.75">
      <c r="A180" s="323" t="s">
        <v>1612</v>
      </c>
      <c r="B180" s="286" t="s">
        <v>1266</v>
      </c>
      <c r="C180" s="287"/>
      <c r="D180" s="75" t="s">
        <v>912</v>
      </c>
      <c r="E180" s="219">
        <f>SUM(7!E72)</f>
        <v>143000</v>
      </c>
      <c r="F180" s="219">
        <f>SUM(7!F72)</f>
        <v>284126</v>
      </c>
      <c r="G180" s="219">
        <f>SUM(7!G72)</f>
        <v>0</v>
      </c>
      <c r="H180" s="219">
        <f>SUM(7!H72)</f>
        <v>427126</v>
      </c>
    </row>
    <row r="181" spans="1:8" ht="12.75">
      <c r="A181" s="322"/>
      <c r="B181" s="286"/>
      <c r="C181" s="287"/>
      <c r="D181" s="75" t="s">
        <v>1298</v>
      </c>
      <c r="E181" s="219">
        <f>SUM(7!E73)</f>
        <v>70633.69</v>
      </c>
      <c r="F181" s="219">
        <f>SUM(7!F73)</f>
        <v>0</v>
      </c>
      <c r="G181" s="219">
        <f>SUM(7!G73)</f>
        <v>0</v>
      </c>
      <c r="H181" s="219">
        <f>SUM(7!H73)</f>
        <v>70633.69</v>
      </c>
    </row>
    <row r="182" spans="1:8" ht="12.75">
      <c r="A182" s="322"/>
      <c r="B182" s="286"/>
      <c r="C182" s="287"/>
      <c r="D182" s="75" t="s">
        <v>1326</v>
      </c>
      <c r="E182" s="219">
        <f>IF(E181=0,,E181/E180*100)</f>
        <v>49.39418881118881</v>
      </c>
      <c r="F182" s="219">
        <f>IF(F181=0,,F181/F180*100)</f>
        <v>0</v>
      </c>
      <c r="G182" s="219">
        <f>IF(G181=0,,G181/G180*100)</f>
        <v>0</v>
      </c>
      <c r="H182" s="219">
        <f>IF(H181=0,,H181/H180*100)</f>
        <v>16.536968014122298</v>
      </c>
    </row>
    <row r="183" spans="1:8" ht="12.75">
      <c r="A183" s="323" t="s">
        <v>1637</v>
      </c>
      <c r="B183" s="286" t="s">
        <v>1267</v>
      </c>
      <c r="C183" s="287"/>
      <c r="D183" s="75" t="s">
        <v>912</v>
      </c>
      <c r="E183" s="219">
        <f>SUM(8!E51)</f>
        <v>0</v>
      </c>
      <c r="F183" s="219">
        <f>SUM(8!F51)</f>
        <v>0</v>
      </c>
      <c r="G183" s="219">
        <f>SUM(8!G51)</f>
        <v>0</v>
      </c>
      <c r="H183" s="219">
        <f>SUM(8!H51)</f>
        <v>0</v>
      </c>
    </row>
    <row r="184" spans="1:8" ht="12.75">
      <c r="A184" s="322"/>
      <c r="B184" s="286"/>
      <c r="C184" s="287"/>
      <c r="D184" s="75" t="s">
        <v>1298</v>
      </c>
      <c r="E184" s="219">
        <f>SUM(8!E52)</f>
        <v>0</v>
      </c>
      <c r="F184" s="219">
        <f>SUM(8!F52)</f>
        <v>0</v>
      </c>
      <c r="G184" s="219">
        <f>SUM(8!G52)</f>
        <v>0</v>
      </c>
      <c r="H184" s="219">
        <f>SUM(8!H52)</f>
        <v>0</v>
      </c>
    </row>
    <row r="185" spans="1:8" ht="12.75">
      <c r="A185" s="322"/>
      <c r="B185" s="286"/>
      <c r="C185" s="287"/>
      <c r="D185" s="75" t="s">
        <v>1326</v>
      </c>
      <c r="E185" s="219">
        <f>IF(E184=0,,E184/E183*100)</f>
        <v>0</v>
      </c>
      <c r="F185" s="219">
        <f>IF(F184=0,,F184/F183*100)</f>
        <v>0</v>
      </c>
      <c r="G185" s="219">
        <f>IF(G184=0,,G184/G183*100)</f>
        <v>0</v>
      </c>
      <c r="H185" s="219">
        <f>IF(H184=0,,H184/H183*100)</f>
        <v>0</v>
      </c>
    </row>
    <row r="186" spans="1:8" ht="12.75">
      <c r="A186" s="323" t="s">
        <v>1659</v>
      </c>
      <c r="B186" s="286" t="s">
        <v>1436</v>
      </c>
      <c r="C186" s="287"/>
      <c r="D186" s="75" t="s">
        <v>912</v>
      </c>
      <c r="E186" s="219">
        <f>SUM(9!E419)</f>
        <v>2533033</v>
      </c>
      <c r="F186" s="219">
        <f>SUM(9!F419)</f>
        <v>0</v>
      </c>
      <c r="G186" s="219">
        <f>SUM(9!G419)</f>
        <v>0</v>
      </c>
      <c r="H186" s="219">
        <f>SUM(9!H419)</f>
        <v>2533033</v>
      </c>
    </row>
    <row r="187" spans="1:8" ht="12.75">
      <c r="A187" s="322"/>
      <c r="B187" s="286"/>
      <c r="C187" s="287"/>
      <c r="D187" s="75" t="s">
        <v>1298</v>
      </c>
      <c r="E187" s="219">
        <f>SUM(9!E420)</f>
        <v>1224327.7299999997</v>
      </c>
      <c r="F187" s="219">
        <f>SUM(9!F420)</f>
        <v>1943.05</v>
      </c>
      <c r="G187" s="219">
        <f>SUM(9!G420)</f>
        <v>0</v>
      </c>
      <c r="H187" s="219">
        <f>SUM(9!H420)</f>
        <v>1226270.7799999998</v>
      </c>
    </row>
    <row r="188" spans="1:8" ht="12.75">
      <c r="A188" s="322"/>
      <c r="B188" s="286"/>
      <c r="C188" s="287"/>
      <c r="D188" s="75" t="s">
        <v>1326</v>
      </c>
      <c r="E188" s="219">
        <f>IF(E187=0,,E187/E186*100)</f>
        <v>48.334456361208076</v>
      </c>
      <c r="F188" s="219" t="e">
        <f>IF(F187=0,,F187/F186*100)</f>
        <v>#DIV/0!</v>
      </c>
      <c r="G188" s="219">
        <f>IF(G187=0,,G187/G186*100)</f>
        <v>0</v>
      </c>
      <c r="H188" s="219">
        <f>IF(H187=0,,H187/H186*100)</f>
        <v>48.4111647973003</v>
      </c>
    </row>
    <row r="189" spans="1:8" ht="12.75">
      <c r="A189" s="323" t="s">
        <v>232</v>
      </c>
      <c r="B189" s="286" t="s">
        <v>1437</v>
      </c>
      <c r="C189" s="287"/>
      <c r="D189" s="75" t="s">
        <v>912</v>
      </c>
      <c r="E189" s="219">
        <f>SUM('10'!E85)</f>
        <v>50000</v>
      </c>
      <c r="F189" s="219">
        <f>SUM('10'!F85)</f>
        <v>0</v>
      </c>
      <c r="G189" s="219">
        <f>SUM('10'!G85)</f>
        <v>0</v>
      </c>
      <c r="H189" s="219">
        <f>SUM('10'!H85)</f>
        <v>50000</v>
      </c>
    </row>
    <row r="190" spans="1:8" ht="12.75">
      <c r="A190" s="322"/>
      <c r="B190" s="286"/>
      <c r="C190" s="287"/>
      <c r="D190" s="75" t="s">
        <v>1298</v>
      </c>
      <c r="E190" s="219">
        <f>SUM('10'!E86)</f>
        <v>25164.03</v>
      </c>
      <c r="F190" s="219">
        <f>SUM('10'!F86)</f>
        <v>0</v>
      </c>
      <c r="G190" s="219">
        <f>SUM('10'!G86)</f>
        <v>0</v>
      </c>
      <c r="H190" s="219">
        <f>SUM('10'!H86)</f>
        <v>25164.03</v>
      </c>
    </row>
    <row r="191" spans="1:8" ht="12.75">
      <c r="A191" s="322"/>
      <c r="B191" s="286"/>
      <c r="C191" s="287"/>
      <c r="D191" s="75" t="s">
        <v>1326</v>
      </c>
      <c r="E191" s="219">
        <f>IF(E190=0,,E190/E189*100)</f>
        <v>50.328059999999994</v>
      </c>
      <c r="F191" s="219">
        <f>IF(F190=0,,F190/F189*100)</f>
        <v>0</v>
      </c>
      <c r="G191" s="219">
        <f>IF(G190=0,,G190/G189*100)</f>
        <v>0</v>
      </c>
      <c r="H191" s="219">
        <f>IF(H190=0,,H190/H189*100)</f>
        <v>50.328059999999994</v>
      </c>
    </row>
    <row r="192" spans="1:8" ht="12.75">
      <c r="A192" s="323" t="s">
        <v>683</v>
      </c>
      <c r="B192" s="286" t="s">
        <v>1438</v>
      </c>
      <c r="C192" s="287"/>
      <c r="D192" s="75" t="s">
        <v>912</v>
      </c>
      <c r="E192" s="219">
        <f>SUM('11'!E147)</f>
        <v>160420</v>
      </c>
      <c r="F192" s="219">
        <f>SUM('11'!F147)</f>
        <v>137947</v>
      </c>
      <c r="G192" s="219">
        <f>SUM('11'!G147)</f>
        <v>0</v>
      </c>
      <c r="H192" s="219">
        <f>SUM('11'!H147)</f>
        <v>298367</v>
      </c>
    </row>
    <row r="193" spans="1:8" ht="12.75">
      <c r="A193" s="322"/>
      <c r="B193" s="286"/>
      <c r="C193" s="287"/>
      <c r="D193" s="75" t="s">
        <v>1298</v>
      </c>
      <c r="E193" s="219">
        <f>SUM('11'!E148)</f>
        <v>100749.97</v>
      </c>
      <c r="F193" s="219">
        <f>SUM('11'!F148)</f>
        <v>34422.92</v>
      </c>
      <c r="G193" s="219">
        <f>SUM('11'!G148)</f>
        <v>0</v>
      </c>
      <c r="H193" s="219">
        <f>SUM('11'!H148)</f>
        <v>135172.89</v>
      </c>
    </row>
    <row r="194" spans="1:8" ht="12.75">
      <c r="A194" s="322"/>
      <c r="B194" s="286"/>
      <c r="C194" s="287"/>
      <c r="D194" s="75" t="s">
        <v>1326</v>
      </c>
      <c r="E194" s="219">
        <f>IF(E193=0,,E193/E192*100)</f>
        <v>62.803871088392974</v>
      </c>
      <c r="F194" s="219">
        <f>IF(F193=0,,F193/F192*100)</f>
        <v>24.953728605913863</v>
      </c>
      <c r="G194" s="219">
        <f>IF(G193=0,,G193/G192*100)</f>
        <v>0</v>
      </c>
      <c r="H194" s="219">
        <f>IF(H193=0,,H193/H192*100)</f>
        <v>45.304236058277226</v>
      </c>
    </row>
    <row r="195" spans="1:8" ht="12.75">
      <c r="A195" s="323" t="s">
        <v>946</v>
      </c>
      <c r="B195" s="286" t="s">
        <v>1439</v>
      </c>
      <c r="C195" s="287"/>
      <c r="D195" s="75" t="s">
        <v>912</v>
      </c>
      <c r="E195" s="219">
        <f>SUM('12'!E76)</f>
        <v>54800</v>
      </c>
      <c r="F195" s="219">
        <f>SUM('12'!F76)</f>
        <v>0</v>
      </c>
      <c r="G195" s="219">
        <f>SUM('12'!G76)</f>
        <v>0</v>
      </c>
      <c r="H195" s="219">
        <f>SUM('12'!H76)</f>
        <v>54800</v>
      </c>
    </row>
    <row r="196" spans="1:8" ht="12.75">
      <c r="A196" s="322"/>
      <c r="B196" s="286"/>
      <c r="C196" s="287"/>
      <c r="D196" s="75" t="s">
        <v>1298</v>
      </c>
      <c r="E196" s="219">
        <f>SUM('12'!E77)</f>
        <v>41500</v>
      </c>
      <c r="F196" s="219">
        <f>SUM('12'!F77)</f>
        <v>0</v>
      </c>
      <c r="G196" s="219">
        <f>SUM('12'!G77)</f>
        <v>0</v>
      </c>
      <c r="H196" s="219">
        <f>SUM('12'!H77)</f>
        <v>41500</v>
      </c>
    </row>
    <row r="197" spans="1:8" ht="12.75">
      <c r="A197" s="322"/>
      <c r="B197" s="286"/>
      <c r="C197" s="287"/>
      <c r="D197" s="75" t="s">
        <v>1326</v>
      </c>
      <c r="E197" s="219">
        <f>IF(E196=0,,E196/E195*100)</f>
        <v>75.72992700729927</v>
      </c>
      <c r="F197" s="219">
        <f>IF(F196=0,,F196/F195*100)</f>
        <v>0</v>
      </c>
      <c r="G197" s="219">
        <f>IF(G196=0,,G196/G195*100)</f>
        <v>0</v>
      </c>
      <c r="H197" s="219">
        <f>IF(H196=0,,H196/H195*100)</f>
        <v>75.72992700729927</v>
      </c>
    </row>
    <row r="198" spans="1:8" ht="12.75">
      <c r="A198" s="323" t="s">
        <v>276</v>
      </c>
      <c r="B198" s="286" t="s">
        <v>1440</v>
      </c>
      <c r="C198" s="287"/>
      <c r="D198" s="75" t="s">
        <v>912</v>
      </c>
      <c r="E198" s="219">
        <f>SUM('13'!E228)</f>
        <v>200142</v>
      </c>
      <c r="F198" s="219">
        <f>SUM('13'!F228)</f>
        <v>1271456</v>
      </c>
      <c r="G198" s="219">
        <f>SUM('13'!G228)</f>
        <v>0</v>
      </c>
      <c r="H198" s="219">
        <f>SUM('13'!H228)</f>
        <v>1471598</v>
      </c>
    </row>
    <row r="199" spans="1:8" ht="12.75">
      <c r="A199" s="322"/>
      <c r="B199" s="286"/>
      <c r="C199" s="287"/>
      <c r="D199" s="75" t="s">
        <v>1298</v>
      </c>
      <c r="E199" s="219">
        <f>SUM('13'!E229)</f>
        <v>106708.9</v>
      </c>
      <c r="F199" s="219">
        <f>SUM('13'!F229)</f>
        <v>789836.85</v>
      </c>
      <c r="G199" s="219">
        <f>SUM('13'!G229)</f>
        <v>0</v>
      </c>
      <c r="H199" s="219">
        <f>SUM('13'!H229)</f>
        <v>896545.75</v>
      </c>
    </row>
    <row r="200" spans="1:8" ht="12.75">
      <c r="A200" s="322"/>
      <c r="B200" s="286"/>
      <c r="C200" s="287"/>
      <c r="D200" s="75" t="s">
        <v>1326</v>
      </c>
      <c r="E200" s="219">
        <f>IF(E199=0,,E199/E198*100)</f>
        <v>53.316595217395644</v>
      </c>
      <c r="F200" s="219">
        <f>IF(F199=0,,F199/F198*100)</f>
        <v>62.12065930712506</v>
      </c>
      <c r="G200" s="219">
        <f>IF(G199=0,,G199/G198*100)</f>
        <v>0</v>
      </c>
      <c r="H200" s="219">
        <f>IF(H199=0,,H199/H198*100)</f>
        <v>60.92327863995466</v>
      </c>
    </row>
    <row r="201" spans="1:8" ht="12.75">
      <c r="A201" s="323" t="s">
        <v>1239</v>
      </c>
      <c r="B201" s="286" t="s">
        <v>1441</v>
      </c>
      <c r="C201" s="287"/>
      <c r="D201" s="75" t="s">
        <v>912</v>
      </c>
      <c r="E201" s="219">
        <f>SUM('14'!E61)</f>
        <v>523275</v>
      </c>
      <c r="F201" s="219">
        <f>SUM('14'!F61)</f>
        <v>0</v>
      </c>
      <c r="G201" s="219">
        <f>SUM('14'!G61)</f>
        <v>4000</v>
      </c>
      <c r="H201" s="219">
        <f>SUM('14'!H61)</f>
        <v>527275</v>
      </c>
    </row>
    <row r="202" spans="1:8" ht="12.75">
      <c r="A202" s="322"/>
      <c r="B202" s="286"/>
      <c r="C202" s="287"/>
      <c r="D202" s="75" t="s">
        <v>1298</v>
      </c>
      <c r="E202" s="219">
        <f>SUM('14'!E62)</f>
        <v>193038.24000000002</v>
      </c>
      <c r="F202" s="219">
        <f>SUM('14'!F62)</f>
        <v>0</v>
      </c>
      <c r="G202" s="219">
        <f>SUM('14'!G62)</f>
        <v>0</v>
      </c>
      <c r="H202" s="219">
        <f>SUM('14'!H62)</f>
        <v>193038.24000000002</v>
      </c>
    </row>
    <row r="203" spans="1:8" ht="12.75">
      <c r="A203" s="322"/>
      <c r="B203" s="286"/>
      <c r="C203" s="287"/>
      <c r="D203" s="75" t="s">
        <v>1326</v>
      </c>
      <c r="E203" s="219">
        <f>IF(E202=0,,E202/E201*100)</f>
        <v>36.890399885337544</v>
      </c>
      <c r="F203" s="219">
        <f>IF(F202=0,,F202/F201*100)</f>
        <v>0</v>
      </c>
      <c r="G203" s="219">
        <f>IF(G202=0,,G202/G201*100)</f>
        <v>0</v>
      </c>
      <c r="H203" s="219">
        <f>IF(H202=0,,H202/H201*100)</f>
        <v>36.610542885591016</v>
      </c>
    </row>
    <row r="204" spans="1:8" ht="12.75">
      <c r="A204" s="323" t="s">
        <v>1453</v>
      </c>
      <c r="B204" s="286" t="s">
        <v>1442</v>
      </c>
      <c r="C204" s="287"/>
      <c r="D204" s="75" t="s">
        <v>912</v>
      </c>
      <c r="E204" s="219">
        <f>SUM('15'!E87)</f>
        <v>68900</v>
      </c>
      <c r="F204" s="219">
        <f>SUM('15'!F87)</f>
        <v>95906</v>
      </c>
      <c r="G204" s="219">
        <f>SUM('15'!G87)</f>
        <v>8900</v>
      </c>
      <c r="H204" s="219">
        <f>SUM('15'!H87)</f>
        <v>173706</v>
      </c>
    </row>
    <row r="205" spans="1:8" ht="12.75">
      <c r="A205" s="322"/>
      <c r="B205" s="286"/>
      <c r="C205" s="287"/>
      <c r="D205" s="75" t="s">
        <v>1298</v>
      </c>
      <c r="E205" s="219">
        <f>SUM('15'!E88)</f>
        <v>20616.120000000003</v>
      </c>
      <c r="F205" s="219">
        <f>SUM('15'!F88)</f>
        <v>37.55</v>
      </c>
      <c r="G205" s="219">
        <f>SUM('15'!G88)</f>
        <v>4520.47</v>
      </c>
      <c r="H205" s="219">
        <f>SUM('15'!H88)</f>
        <v>25174.140000000003</v>
      </c>
    </row>
    <row r="206" spans="1:8" ht="12.75">
      <c r="A206" s="322"/>
      <c r="B206" s="286"/>
      <c r="C206" s="287"/>
      <c r="D206" s="75" t="s">
        <v>1326</v>
      </c>
      <c r="E206" s="219">
        <f>IF(E205=0,,E205/E204*100)</f>
        <v>29.92179970972424</v>
      </c>
      <c r="F206" s="219">
        <f>IF(F205=0,,F205/F204*100)</f>
        <v>0.03915292056805622</v>
      </c>
      <c r="G206" s="219">
        <f>IF(G205=0,,G205/G204*100)</f>
        <v>50.79179775280899</v>
      </c>
      <c r="H206" s="219">
        <f>IF(H205=0,,H205/H204*100)</f>
        <v>14.492383682774346</v>
      </c>
    </row>
    <row r="207" spans="1:8" ht="12.75">
      <c r="A207" s="323" t="s">
        <v>1464</v>
      </c>
      <c r="B207" s="286" t="s">
        <v>1443</v>
      </c>
      <c r="C207" s="287"/>
      <c r="D207" s="75" t="s">
        <v>912</v>
      </c>
      <c r="E207" s="219">
        <f>SUM('16'!E41)</f>
        <v>40000</v>
      </c>
      <c r="F207" s="219">
        <f>SUM('16'!F41)</f>
        <v>15000</v>
      </c>
      <c r="G207" s="219">
        <f>SUM('16'!G41)</f>
        <v>0</v>
      </c>
      <c r="H207" s="219">
        <f>SUM('16'!H41)</f>
        <v>55000</v>
      </c>
    </row>
    <row r="208" spans="1:8" ht="12.75">
      <c r="A208" s="322"/>
      <c r="B208" s="286"/>
      <c r="C208" s="287"/>
      <c r="D208" s="75" t="s">
        <v>1298</v>
      </c>
      <c r="E208" s="219">
        <f>SUM('16'!E42)</f>
        <v>0</v>
      </c>
      <c r="F208" s="219">
        <f>SUM('16'!F42)</f>
        <v>13703.29</v>
      </c>
      <c r="G208" s="219">
        <f>SUM('16'!G42)</f>
        <v>0</v>
      </c>
      <c r="H208" s="219">
        <f>SUM('16'!H42)</f>
        <v>13703.29</v>
      </c>
    </row>
    <row r="209" spans="1:8" ht="12.75">
      <c r="A209" s="322"/>
      <c r="B209" s="286"/>
      <c r="C209" s="287"/>
      <c r="D209" s="75" t="s">
        <v>1326</v>
      </c>
      <c r="E209" s="219">
        <f>IF(E207=0,,E208/E207*100)</f>
        <v>0</v>
      </c>
      <c r="F209" s="219">
        <f>IF(F207=0,,F208/F207*100)</f>
        <v>91.35526666666667</v>
      </c>
      <c r="G209" s="219">
        <f>IF(G207=0,,G208/G207*100)</f>
        <v>0</v>
      </c>
      <c r="H209" s="219">
        <f>IF(H207=0,,H208/H207*100)</f>
        <v>24.91507272727273</v>
      </c>
    </row>
    <row r="210" spans="1:8" ht="12.75">
      <c r="A210" s="321"/>
      <c r="B210" s="320" t="s">
        <v>466</v>
      </c>
      <c r="C210" s="287"/>
      <c r="D210" s="48" t="s">
        <v>912</v>
      </c>
      <c r="E210" s="113">
        <f>SUM(E207,E204,E201,E198,E195,E192,E189,E186,E183,E180,E177,E174,E171,E168,E165,E162)</f>
        <v>4341202</v>
      </c>
      <c r="F210" s="113">
        <f aca="true" t="shared" si="7" ref="F210:H211">SUM(F207,F204,F201,F198,F195,F192,F189,F186,F183,F180,F177,F174,F171,F168,F165,F162)</f>
        <v>1891335</v>
      </c>
      <c r="G210" s="113">
        <f t="shared" si="7"/>
        <v>12900</v>
      </c>
      <c r="H210" s="113">
        <f t="shared" si="7"/>
        <v>6245437</v>
      </c>
    </row>
    <row r="211" spans="1:8" ht="12.75">
      <c r="A211" s="322"/>
      <c r="B211" s="320"/>
      <c r="C211" s="287"/>
      <c r="D211" s="48" t="s">
        <v>1298</v>
      </c>
      <c r="E211" s="113">
        <f>SUM(E208,E205,E202,E199,E196,E193,E190,E187,E184,E181,E178,E175,E172,E169,E166,E163)</f>
        <v>2118799.3199999994</v>
      </c>
      <c r="F211" s="113">
        <f t="shared" si="7"/>
        <v>857787.3300000001</v>
      </c>
      <c r="G211" s="113">
        <f t="shared" si="7"/>
        <v>4520.47</v>
      </c>
      <c r="H211" s="113">
        <f t="shared" si="7"/>
        <v>2981107.12</v>
      </c>
    </row>
    <row r="212" spans="1:8" ht="12.75">
      <c r="A212" s="322"/>
      <c r="B212" s="320"/>
      <c r="C212" s="287"/>
      <c r="D212" s="48" t="s">
        <v>1326</v>
      </c>
      <c r="E212" s="113">
        <f>IF(E211=0,,E211/E210*100)</f>
        <v>48.80674338581802</v>
      </c>
      <c r="F212" s="113">
        <f>IF(F211=0,,F211/F210*100)</f>
        <v>45.35353758059784</v>
      </c>
      <c r="G212" s="113">
        <f>IF(G211=0,,G211/G210*100)</f>
        <v>35.042403100775196</v>
      </c>
      <c r="H212" s="113">
        <f>IF(H211=0,,H211/H210*100)</f>
        <v>47.73256250923675</v>
      </c>
    </row>
  </sheetData>
  <mergeCells count="58">
    <mergeCell ref="A198:A200"/>
    <mergeCell ref="A201:A203"/>
    <mergeCell ref="A204:A206"/>
    <mergeCell ref="A207:A209"/>
    <mergeCell ref="A186:A188"/>
    <mergeCell ref="A189:A191"/>
    <mergeCell ref="A192:A194"/>
    <mergeCell ref="A195:A197"/>
    <mergeCell ref="A174:A176"/>
    <mergeCell ref="A177:A179"/>
    <mergeCell ref="A180:A182"/>
    <mergeCell ref="A183:A185"/>
    <mergeCell ref="A162:A164"/>
    <mergeCell ref="A165:A167"/>
    <mergeCell ref="A168:A170"/>
    <mergeCell ref="A171:A173"/>
    <mergeCell ref="B204:C206"/>
    <mergeCell ref="B207:C209"/>
    <mergeCell ref="B210:C212"/>
    <mergeCell ref="A210:A212"/>
    <mergeCell ref="B161:C161"/>
    <mergeCell ref="B162:C164"/>
    <mergeCell ref="B165:C167"/>
    <mergeCell ref="B168:C170"/>
    <mergeCell ref="A5:G5"/>
    <mergeCell ref="B192:C194"/>
    <mergeCell ref="B195:C197"/>
    <mergeCell ref="B198:C200"/>
    <mergeCell ref="B174:C176"/>
    <mergeCell ref="B177:C179"/>
    <mergeCell ref="B171:C173"/>
    <mergeCell ref="A8:C10"/>
    <mergeCell ref="A12:C14"/>
    <mergeCell ref="A16:C16"/>
    <mergeCell ref="B201:C203"/>
    <mergeCell ref="B186:C188"/>
    <mergeCell ref="B189:C191"/>
    <mergeCell ref="B180:C182"/>
    <mergeCell ref="B183:C185"/>
    <mergeCell ref="A20:H20"/>
    <mergeCell ref="A23:A33"/>
    <mergeCell ref="A35:A36"/>
    <mergeCell ref="A45:H45"/>
    <mergeCell ref="A55:H55"/>
    <mergeCell ref="A76:A81"/>
    <mergeCell ref="A83:A84"/>
    <mergeCell ref="A88:A94"/>
    <mergeCell ref="A96:A100"/>
    <mergeCell ref="A102:A104"/>
    <mergeCell ref="A106:A108"/>
    <mergeCell ref="A110:A111"/>
    <mergeCell ref="A128:A130"/>
    <mergeCell ref="A154:A156"/>
    <mergeCell ref="A113:A126"/>
    <mergeCell ref="A132:A136"/>
    <mergeCell ref="A142:A149"/>
    <mergeCell ref="A151:A152"/>
    <mergeCell ref="A138:A140"/>
  </mergeCells>
  <printOptions/>
  <pageMargins left="0.75" right="0.75" top="1" bottom="1" header="0.4921259845" footer="0.4921259845"/>
  <pageSetup horizontalDpi="600" verticalDpi="600" orientation="portrait" r:id="rId1"/>
  <headerFooter alignWithMargins="0">
    <oddHeader>&amp;C&amp;A</oddHeader>
    <oddFooter>&amp;CStránka &amp;P z &amp;N</oddFooter>
  </headerFooter>
</worksheet>
</file>

<file path=xl/worksheets/sheet3.xml><?xml version="1.0" encoding="utf-8"?>
<worksheet xmlns="http://schemas.openxmlformats.org/spreadsheetml/2006/main" xmlns:r="http://schemas.openxmlformats.org/officeDocument/2006/relationships">
  <dimension ref="A2:S235"/>
  <sheetViews>
    <sheetView workbookViewId="0" topLeftCell="A1">
      <selection activeCell="K9" sqref="K9"/>
    </sheetView>
  </sheetViews>
  <sheetFormatPr defaultColWidth="9.140625" defaultRowHeight="12.75"/>
  <cols>
    <col min="1" max="3" width="8.7109375" style="16" customWidth="1"/>
    <col min="4" max="4" width="17.57421875" style="16" customWidth="1"/>
    <col min="5" max="8" width="10.57421875" style="16" customWidth="1"/>
    <col min="9" max="9" width="4.421875" style="1" customWidth="1"/>
    <col min="10" max="19" width="9.140625" style="1" customWidth="1"/>
  </cols>
  <sheetData>
    <row r="2" spans="1:8" ht="12.75">
      <c r="A2" s="221" t="s">
        <v>1445</v>
      </c>
      <c r="B2" s="176"/>
      <c r="C2" s="177"/>
      <c r="D2" s="178"/>
      <c r="E2" s="179"/>
      <c r="F2" s="179"/>
      <c r="G2" s="180"/>
      <c r="H2" s="177"/>
    </row>
    <row r="3" spans="1:8" ht="12.75">
      <c r="A3" s="148" t="s">
        <v>1296</v>
      </c>
      <c r="B3" s="181"/>
      <c r="C3" s="182"/>
      <c r="D3" s="183"/>
      <c r="E3" s="184"/>
      <c r="F3" s="184"/>
      <c r="G3" s="185"/>
      <c r="H3" s="182"/>
    </row>
    <row r="4" ht="12.75">
      <c r="G4" s="293"/>
    </row>
    <row r="5" spans="1:19" s="81" customFormat="1" ht="22.5" customHeight="1">
      <c r="A5" s="324"/>
      <c r="B5" s="325"/>
      <c r="C5" s="325"/>
      <c r="D5" s="326"/>
      <c r="E5" s="86" t="s">
        <v>464</v>
      </c>
      <c r="F5" s="86" t="s">
        <v>1295</v>
      </c>
      <c r="G5" s="86" t="s">
        <v>1297</v>
      </c>
      <c r="H5" s="86" t="s">
        <v>465</v>
      </c>
      <c r="I5" s="128"/>
      <c r="J5" s="128"/>
      <c r="K5" s="128"/>
      <c r="L5" s="128"/>
      <c r="M5" s="128"/>
      <c r="N5" s="128"/>
      <c r="O5" s="128"/>
      <c r="P5" s="128"/>
      <c r="Q5" s="128"/>
      <c r="R5" s="128"/>
      <c r="S5" s="128"/>
    </row>
    <row r="6" spans="1:19" s="81" customFormat="1" ht="22.5" customHeight="1">
      <c r="A6" s="331" t="s">
        <v>466</v>
      </c>
      <c r="B6" s="332"/>
      <c r="C6" s="332"/>
      <c r="D6" s="333"/>
      <c r="E6" s="158">
        <f>SUM(E7:E10)</f>
        <v>6252634</v>
      </c>
      <c r="F6" s="158">
        <f>SUM(F7:F10)</f>
        <v>3378944.7000000007</v>
      </c>
      <c r="G6" s="158">
        <f>SUM(G7:G10)</f>
        <v>7520297</v>
      </c>
      <c r="H6" s="250">
        <f>IF(E6=0,,F6/E6*100)</f>
        <v>54.040340438925426</v>
      </c>
      <c r="I6" s="128"/>
      <c r="J6" s="128"/>
      <c r="K6" s="128"/>
      <c r="L6" s="128"/>
      <c r="M6" s="128"/>
      <c r="N6" s="128"/>
      <c r="O6" s="128"/>
      <c r="P6" s="128"/>
      <c r="Q6" s="128"/>
      <c r="R6" s="128"/>
      <c r="S6" s="128"/>
    </row>
    <row r="7" spans="1:19" s="81" customFormat="1" ht="22.5" customHeight="1">
      <c r="A7" s="334" t="s">
        <v>467</v>
      </c>
      <c r="B7" s="335"/>
      <c r="C7" s="335"/>
      <c r="D7" s="336"/>
      <c r="E7" s="46">
        <f>SUM(E19,E38,E55,E78,E137,E160)</f>
        <v>4761658</v>
      </c>
      <c r="F7" s="46">
        <f>SUM(F19,F38,F55,F78,F137,F160)</f>
        <v>2747385.6800000006</v>
      </c>
      <c r="G7" s="46">
        <f>SUM(G19,G38,G55,G78,G137,G160)</f>
        <v>4870706</v>
      </c>
      <c r="H7" s="249">
        <f>IF(E7=0,,F7/E7*100)</f>
        <v>57.698089194982096</v>
      </c>
      <c r="I7" s="128"/>
      <c r="J7" s="128"/>
      <c r="K7" s="128"/>
      <c r="L7" s="128"/>
      <c r="M7" s="128"/>
      <c r="N7" s="128"/>
      <c r="O7" s="128"/>
      <c r="P7" s="128"/>
      <c r="Q7" s="128"/>
      <c r="R7" s="128"/>
      <c r="S7" s="128"/>
    </row>
    <row r="8" spans="1:19" s="81" customFormat="1" ht="22.5" customHeight="1">
      <c r="A8" s="334" t="s">
        <v>468</v>
      </c>
      <c r="B8" s="335"/>
      <c r="C8" s="335"/>
      <c r="D8" s="336"/>
      <c r="E8" s="46">
        <f>SUM(E198)</f>
        <v>1210976</v>
      </c>
      <c r="F8" s="46">
        <f>SUM(F198)</f>
        <v>404875.05</v>
      </c>
      <c r="G8" s="46">
        <f>SUM(G198)</f>
        <v>1210976</v>
      </c>
      <c r="H8" s="249">
        <f>IF(E8=0,,F8/E8*100)</f>
        <v>33.43377986021193</v>
      </c>
      <c r="I8" s="128"/>
      <c r="J8" s="225"/>
      <c r="K8" s="128"/>
      <c r="L8" s="128"/>
      <c r="M8" s="128"/>
      <c r="N8" s="128"/>
      <c r="O8" s="128"/>
      <c r="P8" s="128"/>
      <c r="Q8" s="128"/>
      <c r="R8" s="128"/>
      <c r="S8" s="128"/>
    </row>
    <row r="9" spans="1:19" s="81" customFormat="1" ht="22.5" customHeight="1">
      <c r="A9" s="334" t="s">
        <v>469</v>
      </c>
      <c r="B9" s="335"/>
      <c r="C9" s="335"/>
      <c r="D9" s="336"/>
      <c r="E9" s="46">
        <f>SUM(E231)</f>
        <v>280000</v>
      </c>
      <c r="F9" s="46">
        <f>SUM(F231)</f>
        <v>226683.97</v>
      </c>
      <c r="G9" s="46">
        <f>SUM(G231)</f>
        <v>1438615</v>
      </c>
      <c r="H9" s="249">
        <f>IF(E9=0,,F9/E9*100)</f>
        <v>80.95856071428571</v>
      </c>
      <c r="I9" s="128"/>
      <c r="J9" s="128"/>
      <c r="K9" s="128"/>
      <c r="L9" s="128"/>
      <c r="M9" s="128"/>
      <c r="N9" s="128"/>
      <c r="O9" s="128"/>
      <c r="P9" s="128"/>
      <c r="Q9" s="128"/>
      <c r="R9" s="128"/>
      <c r="S9" s="128"/>
    </row>
    <row r="10" spans="1:19" s="81" customFormat="1" ht="21.75" customHeight="1">
      <c r="A10" s="334" t="s">
        <v>818</v>
      </c>
      <c r="B10" s="335"/>
      <c r="C10" s="335"/>
      <c r="D10" s="336"/>
      <c r="E10" s="35"/>
      <c r="F10" s="270"/>
      <c r="G10" s="245">
        <v>0</v>
      </c>
      <c r="H10" s="249">
        <f>IF(E10=0,,F10/E10*100)</f>
        <v>0</v>
      </c>
      <c r="I10" s="128"/>
      <c r="J10" s="128"/>
      <c r="K10" s="128"/>
      <c r="L10" s="128"/>
      <c r="M10" s="128"/>
      <c r="N10" s="128"/>
      <c r="O10" s="128"/>
      <c r="P10" s="128"/>
      <c r="Q10" s="128"/>
      <c r="R10" s="128"/>
      <c r="S10" s="128"/>
    </row>
    <row r="11" spans="1:19" s="81" customFormat="1" ht="8.25">
      <c r="A11" s="115"/>
      <c r="B11" s="115"/>
      <c r="C11" s="115"/>
      <c r="D11" s="115"/>
      <c r="E11" s="115"/>
      <c r="F11" s="115"/>
      <c r="G11" s="115"/>
      <c r="H11" s="115"/>
      <c r="I11" s="128"/>
      <c r="J11" s="128"/>
      <c r="K11" s="128"/>
      <c r="L11" s="128"/>
      <c r="M11" s="128"/>
      <c r="N11" s="128"/>
      <c r="O11" s="128"/>
      <c r="P11" s="128"/>
      <c r="Q11" s="128"/>
      <c r="R11" s="128"/>
      <c r="S11" s="128"/>
    </row>
    <row r="12" spans="1:19" s="81" customFormat="1" ht="22.5" customHeight="1">
      <c r="A12" s="95" t="s">
        <v>470</v>
      </c>
      <c r="B12" s="95" t="s">
        <v>471</v>
      </c>
      <c r="C12" s="95" t="s">
        <v>472</v>
      </c>
      <c r="D12" s="98" t="s">
        <v>462</v>
      </c>
      <c r="E12" s="95" t="s">
        <v>464</v>
      </c>
      <c r="F12" s="216" t="s">
        <v>1295</v>
      </c>
      <c r="G12" s="230" t="s">
        <v>1297</v>
      </c>
      <c r="H12" s="95" t="s">
        <v>465</v>
      </c>
      <c r="I12" s="128"/>
      <c r="J12" s="128"/>
      <c r="K12" s="128"/>
      <c r="L12" s="128"/>
      <c r="M12" s="128"/>
      <c r="N12" s="128"/>
      <c r="O12" s="128"/>
      <c r="P12" s="128"/>
      <c r="Q12" s="128"/>
      <c r="R12" s="128"/>
      <c r="S12" s="128"/>
    </row>
    <row r="13" spans="1:19" s="81" customFormat="1" ht="22.5" customHeight="1">
      <c r="A13" s="86" t="s">
        <v>473</v>
      </c>
      <c r="B13" s="86" t="s">
        <v>474</v>
      </c>
      <c r="C13" s="86" t="s">
        <v>475</v>
      </c>
      <c r="D13" s="15" t="s">
        <v>476</v>
      </c>
      <c r="E13" s="159"/>
      <c r="F13" s="159"/>
      <c r="G13" s="159"/>
      <c r="H13" s="159"/>
      <c r="I13" s="128"/>
      <c r="J13" s="128"/>
      <c r="K13" s="128"/>
      <c r="L13" s="128"/>
      <c r="M13" s="128"/>
      <c r="N13" s="128"/>
      <c r="O13" s="128"/>
      <c r="P13" s="128"/>
      <c r="Q13" s="128"/>
      <c r="R13" s="128"/>
      <c r="S13" s="128"/>
    </row>
    <row r="14" spans="1:19" s="81" customFormat="1" ht="22.5" customHeight="1">
      <c r="A14" s="40"/>
      <c r="B14" s="160">
        <v>40179</v>
      </c>
      <c r="C14" s="40" t="s">
        <v>477</v>
      </c>
      <c r="D14" s="94" t="s">
        <v>312</v>
      </c>
      <c r="E14" s="161">
        <f>SUM(E15:E18)</f>
        <v>3175000</v>
      </c>
      <c r="F14" s="161">
        <f>SUM(F15:F18)</f>
        <v>1638099.3200000003</v>
      </c>
      <c r="G14" s="161">
        <f>SUM(G15:G18)</f>
        <v>3175000</v>
      </c>
      <c r="H14" s="161">
        <f>IF(F14=0,,F14/E14*100)</f>
        <v>51.593679370078746</v>
      </c>
      <c r="I14" s="128"/>
      <c r="J14" s="128"/>
      <c r="K14" s="128"/>
      <c r="L14" s="128"/>
      <c r="M14" s="128"/>
      <c r="N14" s="128"/>
      <c r="O14" s="128"/>
      <c r="P14" s="128"/>
      <c r="Q14" s="128"/>
      <c r="R14" s="128"/>
      <c r="S14" s="128"/>
    </row>
    <row r="15" spans="1:19" s="81" customFormat="1" ht="22.5" customHeight="1">
      <c r="A15" s="20">
        <v>111</v>
      </c>
      <c r="B15" s="21" t="s">
        <v>1539</v>
      </c>
      <c r="C15" s="20" t="s">
        <v>1540</v>
      </c>
      <c r="D15" s="22" t="s">
        <v>245</v>
      </c>
      <c r="E15" s="45">
        <v>2755000</v>
      </c>
      <c r="F15" s="110">
        <v>1383263.86</v>
      </c>
      <c r="G15" s="45">
        <v>2755000</v>
      </c>
      <c r="H15" s="110">
        <f>IF(E15=0,,F15/E15*100)</f>
        <v>50.20921451905627</v>
      </c>
      <c r="I15" s="128"/>
      <c r="J15" s="128"/>
      <c r="K15" s="128"/>
      <c r="L15" s="128"/>
      <c r="M15" s="128"/>
      <c r="N15" s="128"/>
      <c r="O15" s="128"/>
      <c r="P15" s="128"/>
      <c r="Q15" s="128"/>
      <c r="R15" s="128"/>
      <c r="S15" s="128"/>
    </row>
    <row r="16" spans="1:19" s="81" customFormat="1" ht="22.5" customHeight="1">
      <c r="A16" s="20">
        <v>121</v>
      </c>
      <c r="B16" s="21" t="s">
        <v>1541</v>
      </c>
      <c r="C16" s="20" t="s">
        <v>1540</v>
      </c>
      <c r="D16" s="22" t="s">
        <v>246</v>
      </c>
      <c r="E16" s="45">
        <v>39000</v>
      </c>
      <c r="F16" s="110">
        <v>24291.61</v>
      </c>
      <c r="G16" s="45">
        <v>39000</v>
      </c>
      <c r="H16" s="110">
        <f>IF(E16=0,,F16/E16*100)</f>
        <v>62.286179487179496</v>
      </c>
      <c r="I16" s="128"/>
      <c r="J16" s="128"/>
      <c r="K16" s="128"/>
      <c r="L16" s="128"/>
      <c r="M16" s="128"/>
      <c r="N16" s="128"/>
      <c r="O16" s="128"/>
      <c r="P16" s="128"/>
      <c r="Q16" s="128"/>
      <c r="R16" s="128"/>
      <c r="S16" s="128"/>
    </row>
    <row r="17" spans="1:19" s="81" customFormat="1" ht="22.5" customHeight="1">
      <c r="A17" s="20">
        <v>121</v>
      </c>
      <c r="B17" s="21" t="s">
        <v>630</v>
      </c>
      <c r="C17" s="20" t="s">
        <v>1540</v>
      </c>
      <c r="D17" s="22" t="s">
        <v>247</v>
      </c>
      <c r="E17" s="45">
        <v>361000</v>
      </c>
      <c r="F17" s="110">
        <v>212703.07</v>
      </c>
      <c r="G17" s="45">
        <v>361000</v>
      </c>
      <c r="H17" s="110">
        <f>IF(E17=0,,F17/E17*100)</f>
        <v>58.92051800554017</v>
      </c>
      <c r="I17" s="128"/>
      <c r="J17" s="128"/>
      <c r="K17" s="225"/>
      <c r="L17" s="128"/>
      <c r="M17" s="128"/>
      <c r="N17" s="128"/>
      <c r="O17" s="128"/>
      <c r="P17" s="128"/>
      <c r="Q17" s="128"/>
      <c r="R17" s="128"/>
      <c r="S17" s="128"/>
    </row>
    <row r="18" spans="1:19" s="81" customFormat="1" ht="22.5" customHeight="1">
      <c r="A18" s="20">
        <v>121</v>
      </c>
      <c r="B18" s="21" t="s">
        <v>631</v>
      </c>
      <c r="C18" s="20" t="s">
        <v>1540</v>
      </c>
      <c r="D18" s="22" t="s">
        <v>248</v>
      </c>
      <c r="E18" s="45">
        <v>20000</v>
      </c>
      <c r="F18" s="110">
        <v>17840.78</v>
      </c>
      <c r="G18" s="45">
        <v>20000</v>
      </c>
      <c r="H18" s="110">
        <f>IF(E18=0,,F18/E18*100)</f>
        <v>89.20389999999999</v>
      </c>
      <c r="I18" s="128"/>
      <c r="J18" s="128"/>
      <c r="K18" s="128"/>
      <c r="L18" s="128"/>
      <c r="M18" s="128"/>
      <c r="N18" s="128"/>
      <c r="O18" s="128"/>
      <c r="P18" s="128"/>
      <c r="Q18" s="128"/>
      <c r="R18" s="128"/>
      <c r="S18" s="128"/>
    </row>
    <row r="19" spans="1:19" s="81" customFormat="1" ht="22.5" customHeight="1">
      <c r="A19" s="104"/>
      <c r="B19" s="104"/>
      <c r="C19" s="104"/>
      <c r="D19" s="48" t="s">
        <v>466</v>
      </c>
      <c r="E19" s="113">
        <f>SUM(E15:E18)</f>
        <v>3175000</v>
      </c>
      <c r="F19" s="113">
        <f>SUM(F15:F18)</f>
        <v>1638099.3200000003</v>
      </c>
      <c r="G19" s="113">
        <f>SUM(G15:G18)</f>
        <v>3175000</v>
      </c>
      <c r="H19" s="113">
        <f>IF(F19=0,,F19/E19*100)</f>
        <v>51.593679370078746</v>
      </c>
      <c r="I19" s="128"/>
      <c r="J19" s="128"/>
      <c r="K19" s="128"/>
      <c r="L19" s="128"/>
      <c r="M19" s="128"/>
      <c r="N19" s="128"/>
      <c r="O19" s="128"/>
      <c r="P19" s="128"/>
      <c r="Q19" s="128"/>
      <c r="R19" s="128"/>
      <c r="S19" s="128"/>
    </row>
    <row r="20" spans="1:19" s="81" customFormat="1" ht="8.25">
      <c r="A20" s="115"/>
      <c r="B20" s="115"/>
      <c r="C20" s="115"/>
      <c r="D20" s="115"/>
      <c r="E20" s="162"/>
      <c r="F20" s="162"/>
      <c r="G20" s="162"/>
      <c r="H20" s="162"/>
      <c r="I20" s="128"/>
      <c r="J20" s="128"/>
      <c r="K20" s="128"/>
      <c r="L20" s="128"/>
      <c r="M20" s="128"/>
      <c r="N20" s="128"/>
      <c r="O20" s="128"/>
      <c r="P20" s="128"/>
      <c r="Q20" s="128"/>
      <c r="R20" s="128"/>
      <c r="S20" s="128"/>
    </row>
    <row r="21" spans="1:19" s="81" customFormat="1" ht="8.25">
      <c r="A21" s="327" t="s">
        <v>713</v>
      </c>
      <c r="B21" s="327"/>
      <c r="C21" s="327"/>
      <c r="D21" s="327"/>
      <c r="E21" s="327"/>
      <c r="F21" s="327"/>
      <c r="G21" s="327"/>
      <c r="H21" s="328"/>
      <c r="I21" s="128"/>
      <c r="J21" s="128"/>
      <c r="K21" s="128"/>
      <c r="L21" s="128"/>
      <c r="M21" s="128"/>
      <c r="N21" s="128"/>
      <c r="O21" s="128"/>
      <c r="P21" s="128"/>
      <c r="Q21" s="128"/>
      <c r="R21" s="128"/>
      <c r="S21" s="128"/>
    </row>
    <row r="22" spans="1:19" s="81" customFormat="1" ht="22.5" customHeight="1">
      <c r="A22" s="329" t="s">
        <v>169</v>
      </c>
      <c r="B22" s="330"/>
      <c r="C22" s="330"/>
      <c r="D22" s="330"/>
      <c r="E22" s="330"/>
      <c r="F22" s="330"/>
      <c r="G22" s="330"/>
      <c r="H22" s="330"/>
      <c r="I22" s="128"/>
      <c r="J22" s="128"/>
      <c r="K22" s="128"/>
      <c r="L22" s="128"/>
      <c r="M22" s="128"/>
      <c r="N22" s="128"/>
      <c r="O22" s="128"/>
      <c r="P22" s="128"/>
      <c r="Q22" s="128"/>
      <c r="R22" s="128"/>
      <c r="S22" s="128"/>
    </row>
    <row r="23" spans="1:19" s="81" customFormat="1" ht="22.5" customHeight="1">
      <c r="A23" s="330"/>
      <c r="B23" s="330"/>
      <c r="C23" s="330"/>
      <c r="D23" s="330"/>
      <c r="E23" s="330"/>
      <c r="F23" s="330"/>
      <c r="G23" s="330"/>
      <c r="H23" s="330"/>
      <c r="I23" s="128"/>
      <c r="J23" s="128"/>
      <c r="K23" s="128"/>
      <c r="L23" s="128"/>
      <c r="M23" s="128"/>
      <c r="N23" s="128"/>
      <c r="O23" s="128"/>
      <c r="P23" s="128"/>
      <c r="Q23" s="128"/>
      <c r="R23" s="128"/>
      <c r="S23" s="128"/>
    </row>
    <row r="24" spans="1:19" s="81" customFormat="1" ht="8.25">
      <c r="A24" s="115"/>
      <c r="B24" s="115"/>
      <c r="C24" s="115"/>
      <c r="D24" s="115"/>
      <c r="E24" s="162"/>
      <c r="F24" s="162"/>
      <c r="G24" s="162"/>
      <c r="H24" s="162"/>
      <c r="I24" s="128"/>
      <c r="J24" s="128"/>
      <c r="K24" s="128"/>
      <c r="L24" s="128"/>
      <c r="M24" s="128"/>
      <c r="N24" s="128"/>
      <c r="O24" s="128"/>
      <c r="P24" s="128"/>
      <c r="Q24" s="128"/>
      <c r="R24" s="128"/>
      <c r="S24" s="128"/>
    </row>
    <row r="25" spans="1:19" s="81" customFormat="1" ht="22.5" customHeight="1">
      <c r="A25" s="95" t="s">
        <v>470</v>
      </c>
      <c r="B25" s="97" t="s">
        <v>471</v>
      </c>
      <c r="C25" s="97" t="s">
        <v>472</v>
      </c>
      <c r="D25" s="98" t="s">
        <v>462</v>
      </c>
      <c r="E25" s="95" t="s">
        <v>464</v>
      </c>
      <c r="F25" s="216" t="s">
        <v>1295</v>
      </c>
      <c r="G25" s="230" t="s">
        <v>1297</v>
      </c>
      <c r="H25" s="95" t="s">
        <v>465</v>
      </c>
      <c r="I25" s="128"/>
      <c r="J25" s="128"/>
      <c r="K25" s="128"/>
      <c r="L25" s="128"/>
      <c r="M25" s="128"/>
      <c r="N25" s="128"/>
      <c r="O25" s="128"/>
      <c r="P25" s="128"/>
      <c r="Q25" s="128"/>
      <c r="R25" s="128"/>
      <c r="S25" s="128"/>
    </row>
    <row r="26" spans="1:19" s="81" customFormat="1" ht="22.5" customHeight="1">
      <c r="A26" s="86" t="s">
        <v>473</v>
      </c>
      <c r="B26" s="86" t="s">
        <v>474</v>
      </c>
      <c r="C26" s="14" t="s">
        <v>475</v>
      </c>
      <c r="D26" s="15" t="s">
        <v>476</v>
      </c>
      <c r="E26" s="39"/>
      <c r="F26" s="39"/>
      <c r="G26" s="39"/>
      <c r="H26" s="39"/>
      <c r="I26" s="128"/>
      <c r="J26" s="128"/>
      <c r="K26" s="128"/>
      <c r="L26" s="128"/>
      <c r="M26" s="128"/>
      <c r="N26" s="128"/>
      <c r="O26" s="128"/>
      <c r="P26" s="128"/>
      <c r="Q26" s="128"/>
      <c r="R26" s="128"/>
      <c r="S26" s="128"/>
    </row>
    <row r="27" spans="1:19" s="81" customFormat="1" ht="22.5" customHeight="1">
      <c r="A27" s="40"/>
      <c r="B27" s="163">
        <v>40210</v>
      </c>
      <c r="C27" s="42" t="s">
        <v>477</v>
      </c>
      <c r="D27" s="94" t="s">
        <v>633</v>
      </c>
      <c r="E27" s="44">
        <f>SUM(E28:E37)</f>
        <v>249900</v>
      </c>
      <c r="F27" s="44">
        <f>SUM(F28:F37)</f>
        <v>157397.78</v>
      </c>
      <c r="G27" s="44">
        <f>SUM(G28:G37)</f>
        <v>249900</v>
      </c>
      <c r="H27" s="44">
        <f>IF(F27=0,,F27/E27*100)</f>
        <v>62.984305722288916</v>
      </c>
      <c r="I27" s="128"/>
      <c r="J27" s="128"/>
      <c r="K27" s="128"/>
      <c r="L27" s="128"/>
      <c r="M27" s="128"/>
      <c r="N27" s="128"/>
      <c r="O27" s="128"/>
      <c r="P27" s="128"/>
      <c r="Q27" s="128"/>
      <c r="R27" s="128"/>
      <c r="S27" s="128"/>
    </row>
    <row r="28" spans="1:19" s="81" customFormat="1" ht="22.5" customHeight="1">
      <c r="A28" s="28">
        <v>133</v>
      </c>
      <c r="B28" s="29" t="s">
        <v>634</v>
      </c>
      <c r="C28" s="28" t="s">
        <v>1540</v>
      </c>
      <c r="D28" s="30" t="s">
        <v>234</v>
      </c>
      <c r="E28" s="46">
        <v>4900</v>
      </c>
      <c r="F28" s="46">
        <v>4383.33</v>
      </c>
      <c r="G28" s="46">
        <v>4900</v>
      </c>
      <c r="H28" s="164">
        <f>IF(F28=0,,F28/E28*100)</f>
        <v>89.45571428571428</v>
      </c>
      <c r="I28" s="128"/>
      <c r="J28" s="128"/>
      <c r="K28" s="128"/>
      <c r="L28" s="128"/>
      <c r="M28" s="128"/>
      <c r="N28" s="128"/>
      <c r="O28" s="128"/>
      <c r="P28" s="128"/>
      <c r="Q28" s="128"/>
      <c r="R28" s="128"/>
      <c r="S28" s="128"/>
    </row>
    <row r="29" spans="1:19" s="81" customFormat="1" ht="22.5" customHeight="1">
      <c r="A29" s="28">
        <v>133</v>
      </c>
      <c r="B29" s="29" t="s">
        <v>635</v>
      </c>
      <c r="C29" s="28" t="s">
        <v>1540</v>
      </c>
      <c r="D29" s="30" t="s">
        <v>235</v>
      </c>
      <c r="E29" s="274">
        <v>1600</v>
      </c>
      <c r="F29" s="46">
        <v>542.27</v>
      </c>
      <c r="G29" s="274">
        <v>1600</v>
      </c>
      <c r="H29" s="164">
        <f>IF(E29=0,,F29/E29*100)</f>
        <v>33.891875</v>
      </c>
      <c r="I29" s="128"/>
      <c r="J29" s="128"/>
      <c r="K29" s="128"/>
      <c r="L29" s="128"/>
      <c r="M29" s="128"/>
      <c r="N29" s="128"/>
      <c r="O29" s="128"/>
      <c r="P29" s="128"/>
      <c r="Q29" s="128"/>
      <c r="R29" s="128"/>
      <c r="S29" s="128"/>
    </row>
    <row r="30" spans="1:19" s="81" customFormat="1" ht="22.5" customHeight="1">
      <c r="A30" s="28">
        <v>133</v>
      </c>
      <c r="B30" s="29" t="s">
        <v>636</v>
      </c>
      <c r="C30" s="28" t="s">
        <v>1540</v>
      </c>
      <c r="D30" s="30" t="s">
        <v>985</v>
      </c>
      <c r="E30" s="274">
        <v>9500</v>
      </c>
      <c r="F30" s="46">
        <v>2119</v>
      </c>
      <c r="G30" s="274">
        <v>9500</v>
      </c>
      <c r="H30" s="164">
        <f aca="true" t="shared" si="0" ref="H30:H37">IF(F30=0,,F30/E30*100)</f>
        <v>22.305263157894736</v>
      </c>
      <c r="I30" s="128"/>
      <c r="J30" s="128"/>
      <c r="K30" s="128"/>
      <c r="L30" s="128"/>
      <c r="M30" s="128"/>
      <c r="N30" s="128"/>
      <c r="O30" s="128"/>
      <c r="P30" s="128"/>
      <c r="Q30" s="128"/>
      <c r="R30" s="128"/>
      <c r="S30" s="128"/>
    </row>
    <row r="31" spans="1:19" s="81" customFormat="1" ht="22.5" customHeight="1">
      <c r="A31" s="28">
        <v>133</v>
      </c>
      <c r="B31" s="29" t="s">
        <v>637</v>
      </c>
      <c r="C31" s="28" t="s">
        <v>1540</v>
      </c>
      <c r="D31" s="30" t="s">
        <v>986</v>
      </c>
      <c r="E31" s="46">
        <v>142000</v>
      </c>
      <c r="F31" s="46">
        <v>116629.47</v>
      </c>
      <c r="G31" s="46">
        <v>142000</v>
      </c>
      <c r="H31" s="164">
        <f t="shared" si="0"/>
        <v>82.1334295774648</v>
      </c>
      <c r="I31" s="128"/>
      <c r="J31" s="128"/>
      <c r="K31" s="128"/>
      <c r="L31" s="128"/>
      <c r="M31" s="128"/>
      <c r="N31" s="128"/>
      <c r="O31" s="128"/>
      <c r="P31" s="128"/>
      <c r="Q31" s="128"/>
      <c r="R31" s="128"/>
      <c r="S31" s="128"/>
    </row>
    <row r="32" spans="1:19" s="81" customFormat="1" ht="22.5" customHeight="1">
      <c r="A32" s="28">
        <v>133</v>
      </c>
      <c r="B32" s="29" t="s">
        <v>890</v>
      </c>
      <c r="C32" s="28" t="s">
        <v>1540</v>
      </c>
      <c r="D32" s="30" t="s">
        <v>987</v>
      </c>
      <c r="E32" s="46">
        <v>150</v>
      </c>
      <c r="F32" s="46">
        <v>0</v>
      </c>
      <c r="G32" s="46">
        <v>150</v>
      </c>
      <c r="H32" s="164">
        <f t="shared" si="0"/>
        <v>0</v>
      </c>
      <c r="I32" s="128"/>
      <c r="J32" s="128"/>
      <c r="K32" s="128"/>
      <c r="L32" s="128"/>
      <c r="M32" s="128"/>
      <c r="N32" s="128"/>
      <c r="O32" s="128"/>
      <c r="P32" s="128"/>
      <c r="Q32" s="128"/>
      <c r="R32" s="128"/>
      <c r="S32" s="128"/>
    </row>
    <row r="33" spans="1:19" s="81" customFormat="1" ht="22.5" customHeight="1">
      <c r="A33" s="28">
        <v>133</v>
      </c>
      <c r="B33" s="29" t="s">
        <v>891</v>
      </c>
      <c r="C33" s="28" t="s">
        <v>1540</v>
      </c>
      <c r="D33" s="30" t="s">
        <v>988</v>
      </c>
      <c r="E33" s="46">
        <v>350</v>
      </c>
      <c r="F33" s="46">
        <v>379.5</v>
      </c>
      <c r="G33" s="46">
        <v>350</v>
      </c>
      <c r="H33" s="164">
        <f t="shared" si="0"/>
        <v>108.42857142857143</v>
      </c>
      <c r="I33" s="128"/>
      <c r="J33" s="128"/>
      <c r="K33" s="128"/>
      <c r="L33" s="128"/>
      <c r="M33" s="128"/>
      <c r="N33" s="128"/>
      <c r="O33" s="128"/>
      <c r="P33" s="128"/>
      <c r="Q33" s="128"/>
      <c r="R33" s="128"/>
      <c r="S33" s="128"/>
    </row>
    <row r="34" spans="1:19" s="81" customFormat="1" ht="22.5" customHeight="1">
      <c r="A34" s="28">
        <v>133</v>
      </c>
      <c r="B34" s="29" t="s">
        <v>892</v>
      </c>
      <c r="C34" s="28" t="s">
        <v>1540</v>
      </c>
      <c r="D34" s="30" t="s">
        <v>989</v>
      </c>
      <c r="E34" s="46">
        <v>1400</v>
      </c>
      <c r="F34" s="46">
        <v>1506.64</v>
      </c>
      <c r="G34" s="46">
        <v>1400</v>
      </c>
      <c r="H34" s="164">
        <f t="shared" si="0"/>
        <v>107.61714285714285</v>
      </c>
      <c r="I34" s="128"/>
      <c r="J34" s="128"/>
      <c r="K34" s="128"/>
      <c r="L34" s="128"/>
      <c r="M34" s="128"/>
      <c r="N34" s="128"/>
      <c r="O34" s="128"/>
      <c r="P34" s="128"/>
      <c r="Q34" s="128"/>
      <c r="R34" s="128"/>
      <c r="S34" s="128"/>
    </row>
    <row r="35" spans="1:19" s="81" customFormat="1" ht="22.5" customHeight="1">
      <c r="A35" s="28">
        <v>133</v>
      </c>
      <c r="B35" s="29" t="s">
        <v>893</v>
      </c>
      <c r="C35" s="28" t="s">
        <v>1540</v>
      </c>
      <c r="D35" s="30" t="s">
        <v>990</v>
      </c>
      <c r="E35" s="46">
        <v>90000</v>
      </c>
      <c r="F35" s="46">
        <v>31837.57</v>
      </c>
      <c r="G35" s="46">
        <v>90000</v>
      </c>
      <c r="H35" s="164">
        <f t="shared" si="0"/>
        <v>35.375077777777776</v>
      </c>
      <c r="I35" s="128"/>
      <c r="J35" s="128"/>
      <c r="K35" s="128"/>
      <c r="L35" s="128"/>
      <c r="M35" s="128"/>
      <c r="N35" s="128"/>
      <c r="O35" s="128"/>
      <c r="P35" s="128"/>
      <c r="Q35" s="128"/>
      <c r="R35" s="128"/>
      <c r="S35" s="128"/>
    </row>
    <row r="36" spans="1:19" s="81" customFormat="1" ht="22.5" customHeight="1">
      <c r="A36" s="28">
        <v>133</v>
      </c>
      <c r="B36" s="29" t="s">
        <v>894</v>
      </c>
      <c r="C36" s="28" t="s">
        <v>1540</v>
      </c>
      <c r="D36" s="30" t="s">
        <v>991</v>
      </c>
      <c r="E36" s="46">
        <v>0</v>
      </c>
      <c r="F36" s="46">
        <v>0</v>
      </c>
      <c r="G36" s="46">
        <v>0</v>
      </c>
      <c r="H36" s="164">
        <f t="shared" si="0"/>
        <v>0</v>
      </c>
      <c r="I36" s="128"/>
      <c r="J36" s="128"/>
      <c r="K36" s="128"/>
      <c r="L36" s="128"/>
      <c r="M36" s="128"/>
      <c r="N36" s="128"/>
      <c r="O36" s="128"/>
      <c r="P36" s="128"/>
      <c r="Q36" s="128"/>
      <c r="R36" s="128"/>
      <c r="S36" s="128"/>
    </row>
    <row r="37" spans="1:19" s="81" customFormat="1" ht="22.5" customHeight="1">
      <c r="A37" s="28">
        <v>133</v>
      </c>
      <c r="B37" s="29" t="s">
        <v>249</v>
      </c>
      <c r="C37" s="28" t="s">
        <v>1540</v>
      </c>
      <c r="D37" s="30"/>
      <c r="E37" s="127"/>
      <c r="F37" s="46"/>
      <c r="G37" s="46"/>
      <c r="H37" s="164">
        <f t="shared" si="0"/>
        <v>0</v>
      </c>
      <c r="I37" s="128"/>
      <c r="J37" s="128"/>
      <c r="K37" s="128"/>
      <c r="L37" s="128"/>
      <c r="M37" s="128"/>
      <c r="N37" s="128"/>
      <c r="O37" s="128"/>
      <c r="P37" s="128"/>
      <c r="Q37" s="128"/>
      <c r="R37" s="128"/>
      <c r="S37" s="128"/>
    </row>
    <row r="38" spans="1:19" s="81" customFormat="1" ht="22.5" customHeight="1">
      <c r="A38" s="104"/>
      <c r="B38" s="104"/>
      <c r="C38" s="104"/>
      <c r="D38" s="48" t="s">
        <v>466</v>
      </c>
      <c r="E38" s="50">
        <f>SUM(E28:E37)</f>
        <v>249900</v>
      </c>
      <c r="F38" s="50">
        <f>SUM(F28:F37)</f>
        <v>157397.78</v>
      </c>
      <c r="G38" s="50">
        <f>SUM(G28:G37)</f>
        <v>249900</v>
      </c>
      <c r="H38" s="50">
        <f>IF(F38=0,,F38/E38*100)</f>
        <v>62.984305722288916</v>
      </c>
      <c r="I38" s="128"/>
      <c r="J38" s="128"/>
      <c r="K38" s="128"/>
      <c r="L38" s="128"/>
      <c r="M38" s="128"/>
      <c r="N38" s="128"/>
      <c r="O38" s="128"/>
      <c r="P38" s="128"/>
      <c r="Q38" s="128"/>
      <c r="R38" s="128"/>
      <c r="S38" s="128"/>
    </row>
    <row r="39" spans="1:19" s="81" customFormat="1" ht="8.25">
      <c r="A39" s="115"/>
      <c r="B39" s="115"/>
      <c r="C39" s="115"/>
      <c r="D39" s="115"/>
      <c r="E39" s="162"/>
      <c r="F39" s="162"/>
      <c r="G39" s="162"/>
      <c r="H39" s="162"/>
      <c r="I39" s="128"/>
      <c r="J39" s="128"/>
      <c r="K39" s="128"/>
      <c r="L39" s="128"/>
      <c r="M39" s="128"/>
      <c r="N39" s="128"/>
      <c r="O39" s="128"/>
      <c r="P39" s="128"/>
      <c r="Q39" s="128"/>
      <c r="R39" s="128"/>
      <c r="S39" s="128"/>
    </row>
    <row r="40" spans="1:19" s="81" customFormat="1" ht="8.25">
      <c r="A40" s="327" t="s">
        <v>713</v>
      </c>
      <c r="B40" s="327"/>
      <c r="C40" s="327"/>
      <c r="D40" s="327"/>
      <c r="E40" s="327"/>
      <c r="F40" s="327"/>
      <c r="G40" s="327"/>
      <c r="H40" s="328"/>
      <c r="I40" s="128"/>
      <c r="J40" s="128"/>
      <c r="K40" s="128"/>
      <c r="L40" s="128"/>
      <c r="M40" s="128"/>
      <c r="N40" s="128"/>
      <c r="O40" s="128"/>
      <c r="P40" s="128"/>
      <c r="Q40" s="128"/>
      <c r="R40" s="128"/>
      <c r="S40" s="128"/>
    </row>
    <row r="41" spans="1:19" s="81" customFormat="1" ht="22.5" customHeight="1">
      <c r="A41" s="329" t="s">
        <v>170</v>
      </c>
      <c r="B41" s="330"/>
      <c r="C41" s="330"/>
      <c r="D41" s="330"/>
      <c r="E41" s="330"/>
      <c r="F41" s="330"/>
      <c r="G41" s="330"/>
      <c r="H41" s="330"/>
      <c r="I41" s="128"/>
      <c r="J41" s="128"/>
      <c r="K41" s="128"/>
      <c r="L41" s="128"/>
      <c r="M41" s="128"/>
      <c r="N41" s="128"/>
      <c r="O41" s="128"/>
      <c r="P41" s="128"/>
      <c r="Q41" s="128"/>
      <c r="R41" s="128"/>
      <c r="S41" s="128"/>
    </row>
    <row r="42" spans="1:19" s="81" customFormat="1" ht="27.75" customHeight="1">
      <c r="A42" s="330"/>
      <c r="B42" s="330"/>
      <c r="C42" s="330"/>
      <c r="D42" s="330"/>
      <c r="E42" s="330"/>
      <c r="F42" s="330"/>
      <c r="G42" s="330"/>
      <c r="H42" s="330"/>
      <c r="I42" s="128"/>
      <c r="J42" s="128"/>
      <c r="K42" s="128"/>
      <c r="L42" s="128"/>
      <c r="M42" s="128"/>
      <c r="N42" s="128"/>
      <c r="O42" s="128"/>
      <c r="P42" s="128"/>
      <c r="Q42" s="128"/>
      <c r="R42" s="128"/>
      <c r="S42" s="128"/>
    </row>
    <row r="43" spans="1:19" s="81" customFormat="1" ht="8.25">
      <c r="A43" s="115"/>
      <c r="B43" s="115"/>
      <c r="C43" s="115"/>
      <c r="D43" s="115"/>
      <c r="E43" s="162"/>
      <c r="F43" s="162"/>
      <c r="G43" s="162"/>
      <c r="H43" s="162"/>
      <c r="I43" s="128"/>
      <c r="J43" s="128"/>
      <c r="K43" s="128"/>
      <c r="L43" s="128"/>
      <c r="M43" s="128"/>
      <c r="N43" s="128"/>
      <c r="O43" s="128"/>
      <c r="P43" s="128"/>
      <c r="Q43" s="128"/>
      <c r="R43" s="128"/>
      <c r="S43" s="128"/>
    </row>
    <row r="44" spans="1:19" s="81" customFormat="1" ht="22.5" customHeight="1">
      <c r="A44" s="95" t="s">
        <v>470</v>
      </c>
      <c r="B44" s="97" t="s">
        <v>471</v>
      </c>
      <c r="C44" s="97" t="s">
        <v>472</v>
      </c>
      <c r="D44" s="98" t="s">
        <v>462</v>
      </c>
      <c r="E44" s="95" t="s">
        <v>464</v>
      </c>
      <c r="F44" s="216" t="s">
        <v>1295</v>
      </c>
      <c r="G44" s="230" t="s">
        <v>1297</v>
      </c>
      <c r="H44" s="95" t="s">
        <v>465</v>
      </c>
      <c r="I44" s="128"/>
      <c r="J44" s="128"/>
      <c r="K44" s="128"/>
      <c r="L44" s="128"/>
      <c r="M44" s="128"/>
      <c r="N44" s="128"/>
      <c r="O44" s="128"/>
      <c r="P44" s="128"/>
      <c r="Q44" s="128"/>
      <c r="R44" s="128"/>
      <c r="S44" s="128"/>
    </row>
    <row r="45" spans="1:19" s="81" customFormat="1" ht="22.5" customHeight="1">
      <c r="A45" s="86" t="s">
        <v>473</v>
      </c>
      <c r="B45" s="86" t="s">
        <v>474</v>
      </c>
      <c r="C45" s="14" t="s">
        <v>475</v>
      </c>
      <c r="D45" s="15" t="s">
        <v>476</v>
      </c>
      <c r="E45" s="39"/>
      <c r="F45" s="39"/>
      <c r="G45" s="39"/>
      <c r="H45" s="39"/>
      <c r="I45" s="128"/>
      <c r="J45" s="128"/>
      <c r="K45" s="128"/>
      <c r="L45" s="128"/>
      <c r="M45" s="128"/>
      <c r="N45" s="128"/>
      <c r="O45" s="128"/>
      <c r="P45" s="128"/>
      <c r="Q45" s="128"/>
      <c r="R45" s="128"/>
      <c r="S45" s="128"/>
    </row>
    <row r="46" spans="1:19" s="81" customFormat="1" ht="22.5" customHeight="1">
      <c r="A46" s="40"/>
      <c r="B46" s="163">
        <v>40238</v>
      </c>
      <c r="C46" s="42" t="s">
        <v>477</v>
      </c>
      <c r="D46" s="94" t="s">
        <v>638</v>
      </c>
      <c r="E46" s="44">
        <f>SUM(E47)</f>
        <v>0</v>
      </c>
      <c r="F46" s="44">
        <f>SUM(F47)</f>
        <v>0</v>
      </c>
      <c r="G46" s="44">
        <f>SUM(G47)</f>
        <v>0</v>
      </c>
      <c r="H46" s="44">
        <f>IF(F46=0,,F46/E46*100)</f>
        <v>0</v>
      </c>
      <c r="I46" s="128"/>
      <c r="J46" s="128"/>
      <c r="K46" s="128"/>
      <c r="L46" s="128"/>
      <c r="M46" s="128"/>
      <c r="N46" s="128"/>
      <c r="O46" s="128"/>
      <c r="P46" s="128"/>
      <c r="Q46" s="128"/>
      <c r="R46" s="128"/>
      <c r="S46" s="128"/>
    </row>
    <row r="47" spans="1:19" s="81" customFormat="1" ht="22.5" customHeight="1">
      <c r="A47" s="20"/>
      <c r="B47" s="20" t="s">
        <v>639</v>
      </c>
      <c r="C47" s="20" t="s">
        <v>1540</v>
      </c>
      <c r="D47" s="101"/>
      <c r="E47" s="164"/>
      <c r="F47" s="164"/>
      <c r="G47" s="164"/>
      <c r="H47" s="164">
        <f>IF(F47=0,,F47/E47*100)</f>
        <v>0</v>
      </c>
      <c r="I47" s="128"/>
      <c r="J47" s="128"/>
      <c r="K47" s="128"/>
      <c r="L47" s="128"/>
      <c r="M47" s="128"/>
      <c r="N47" s="128"/>
      <c r="O47" s="128"/>
      <c r="P47" s="128"/>
      <c r="Q47" s="128"/>
      <c r="R47" s="128"/>
      <c r="S47" s="128"/>
    </row>
    <row r="48" spans="1:19" s="81" customFormat="1" ht="22.5" customHeight="1">
      <c r="A48" s="40"/>
      <c r="B48" s="163">
        <v>40269</v>
      </c>
      <c r="C48" s="42" t="s">
        <v>477</v>
      </c>
      <c r="D48" s="94" t="s">
        <v>640</v>
      </c>
      <c r="E48" s="44">
        <f>SUM(E49:E54)</f>
        <v>113500</v>
      </c>
      <c r="F48" s="44">
        <f>SUM(F49:F54)</f>
        <v>78914.55</v>
      </c>
      <c r="G48" s="44">
        <f>SUM(G49:G54)</f>
        <v>113500</v>
      </c>
      <c r="H48" s="44">
        <f>IF(F48=0,,F48/E48*100)</f>
        <v>69.52823788546256</v>
      </c>
      <c r="I48" s="225"/>
      <c r="J48" s="128"/>
      <c r="K48" s="128"/>
      <c r="L48" s="128"/>
      <c r="M48" s="128"/>
      <c r="N48" s="128"/>
      <c r="O48" s="128"/>
      <c r="P48" s="128"/>
      <c r="Q48" s="128"/>
      <c r="R48" s="128"/>
      <c r="S48" s="128"/>
    </row>
    <row r="49" spans="1:19" s="81" customFormat="1" ht="22.5" customHeight="1">
      <c r="A49" s="20">
        <v>212</v>
      </c>
      <c r="B49" s="21" t="s">
        <v>641</v>
      </c>
      <c r="C49" s="20" t="s">
        <v>1540</v>
      </c>
      <c r="D49" s="22" t="s">
        <v>992</v>
      </c>
      <c r="E49" s="45">
        <v>1500</v>
      </c>
      <c r="F49" s="45">
        <v>25005.54</v>
      </c>
      <c r="G49" s="45">
        <v>1500</v>
      </c>
      <c r="H49" s="45">
        <f>IF(E49=0,,F49/E49*100)</f>
        <v>1667.0360000000003</v>
      </c>
      <c r="I49" s="128"/>
      <c r="J49" s="271"/>
      <c r="K49" s="128"/>
      <c r="L49" s="225"/>
      <c r="M49" s="128"/>
      <c r="N49" s="128"/>
      <c r="O49" s="128"/>
      <c r="P49" s="128"/>
      <c r="Q49" s="128"/>
      <c r="R49" s="128"/>
      <c r="S49" s="128"/>
    </row>
    <row r="50" spans="1:19" s="81" customFormat="1" ht="22.5" customHeight="1">
      <c r="A50" s="20">
        <v>212</v>
      </c>
      <c r="B50" s="21" t="s">
        <v>642</v>
      </c>
      <c r="C50" s="20" t="s">
        <v>1540</v>
      </c>
      <c r="D50" s="22" t="s">
        <v>993</v>
      </c>
      <c r="E50" s="45">
        <v>79000</v>
      </c>
      <c r="F50" s="45">
        <v>33359.32</v>
      </c>
      <c r="G50" s="45">
        <v>79000</v>
      </c>
      <c r="H50" s="45">
        <f>IF(E50=0,,F50/E50*100)</f>
        <v>42.22698734177215</v>
      </c>
      <c r="I50" s="128"/>
      <c r="J50" s="271"/>
      <c r="K50" s="128"/>
      <c r="L50" s="225"/>
      <c r="M50" s="128"/>
      <c r="N50" s="128"/>
      <c r="O50" s="128"/>
      <c r="P50" s="128"/>
      <c r="Q50" s="128"/>
      <c r="R50" s="128"/>
      <c r="S50" s="128"/>
    </row>
    <row r="51" spans="1:19" s="81" customFormat="1" ht="22.5" customHeight="1">
      <c r="A51" s="20">
        <v>221</v>
      </c>
      <c r="B51" s="21" t="s">
        <v>1276</v>
      </c>
      <c r="C51" s="20" t="s">
        <v>1540</v>
      </c>
      <c r="D51" s="22" t="s">
        <v>994</v>
      </c>
      <c r="E51" s="274">
        <v>33000</v>
      </c>
      <c r="F51" s="45">
        <v>19883.69</v>
      </c>
      <c r="G51" s="274">
        <v>33000</v>
      </c>
      <c r="H51" s="45">
        <f>IF(E51=0,,F51/E51*100)</f>
        <v>60.25360606060606</v>
      </c>
      <c r="I51" s="128"/>
      <c r="J51" s="271"/>
      <c r="K51" s="128"/>
      <c r="L51" s="225"/>
      <c r="M51" s="128"/>
      <c r="N51" s="128"/>
      <c r="O51" s="128"/>
      <c r="P51" s="128"/>
      <c r="Q51" s="128"/>
      <c r="R51" s="128"/>
      <c r="S51" s="128"/>
    </row>
    <row r="52" spans="1:19" s="81" customFormat="1" ht="22.5" customHeight="1">
      <c r="A52" s="20">
        <v>212</v>
      </c>
      <c r="B52" s="21" t="s">
        <v>236</v>
      </c>
      <c r="C52" s="20" t="s">
        <v>1540</v>
      </c>
      <c r="D52" s="22" t="s">
        <v>251</v>
      </c>
      <c r="E52" s="102">
        <v>0</v>
      </c>
      <c r="F52" s="45">
        <v>573</v>
      </c>
      <c r="G52" s="102">
        <v>0</v>
      </c>
      <c r="H52" s="45">
        <f>IF(E52=0,,F52/E52*100)</f>
        <v>0</v>
      </c>
      <c r="I52" s="128"/>
      <c r="J52" s="271"/>
      <c r="K52" s="128"/>
      <c r="L52" s="225"/>
      <c r="M52" s="128"/>
      <c r="N52" s="128"/>
      <c r="O52" s="128"/>
      <c r="P52" s="128"/>
      <c r="Q52" s="128"/>
      <c r="R52" s="128"/>
      <c r="S52" s="128"/>
    </row>
    <row r="53" spans="1:19" s="81" customFormat="1" ht="22.5" customHeight="1">
      <c r="A53" s="20">
        <v>212003</v>
      </c>
      <c r="B53" s="21" t="s">
        <v>237</v>
      </c>
      <c r="C53" s="20" t="s">
        <v>1540</v>
      </c>
      <c r="D53" s="22" t="s">
        <v>845</v>
      </c>
      <c r="E53" s="45">
        <v>0</v>
      </c>
      <c r="F53" s="45">
        <v>93</v>
      </c>
      <c r="G53" s="45">
        <v>0</v>
      </c>
      <c r="H53" s="45">
        <f>IF(E53=0,,F53/E53*100)</f>
        <v>0</v>
      </c>
      <c r="I53" s="128"/>
      <c r="J53" s="271"/>
      <c r="K53" s="128"/>
      <c r="L53" s="225"/>
      <c r="M53" s="128"/>
      <c r="N53" s="128"/>
      <c r="O53" s="128"/>
      <c r="P53" s="128"/>
      <c r="Q53" s="128"/>
      <c r="R53" s="128"/>
      <c r="S53" s="128"/>
    </row>
    <row r="54" spans="1:19" s="81" customFormat="1" ht="22.5" customHeight="1">
      <c r="A54" s="20">
        <v>212003</v>
      </c>
      <c r="B54" s="21" t="s">
        <v>238</v>
      </c>
      <c r="C54" s="20" t="s">
        <v>1540</v>
      </c>
      <c r="D54" s="22" t="s">
        <v>250</v>
      </c>
      <c r="E54" s="102">
        <v>0</v>
      </c>
      <c r="F54" s="45">
        <v>0</v>
      </c>
      <c r="G54" s="102">
        <v>0</v>
      </c>
      <c r="H54" s="45">
        <f>IF(E54=0,,F54/E54*100)</f>
        <v>0</v>
      </c>
      <c r="I54" s="128"/>
      <c r="J54" s="271"/>
      <c r="K54" s="128"/>
      <c r="L54" s="225"/>
      <c r="M54" s="128"/>
      <c r="N54" s="128"/>
      <c r="O54" s="128"/>
      <c r="P54" s="128"/>
      <c r="Q54" s="128"/>
      <c r="R54" s="128"/>
      <c r="S54" s="128"/>
    </row>
    <row r="55" spans="1:19" s="81" customFormat="1" ht="22.5" customHeight="1">
      <c r="A55" s="104"/>
      <c r="B55" s="104"/>
      <c r="C55" s="104"/>
      <c r="D55" s="48" t="s">
        <v>466</v>
      </c>
      <c r="E55" s="50">
        <f>SUM(E48,E46)</f>
        <v>113500</v>
      </c>
      <c r="F55" s="50">
        <f>SUM(F48,F46)</f>
        <v>78914.55</v>
      </c>
      <c r="G55" s="50">
        <f>SUM(G48,G46)</f>
        <v>113500</v>
      </c>
      <c r="H55" s="50">
        <f>IF(F55=0,,F55/E55*100)</f>
        <v>69.52823788546256</v>
      </c>
      <c r="I55" s="128"/>
      <c r="J55" s="271"/>
      <c r="K55" s="128"/>
      <c r="L55" s="128"/>
      <c r="M55" s="128"/>
      <c r="N55" s="128"/>
      <c r="O55" s="128"/>
      <c r="P55" s="128"/>
      <c r="Q55" s="128"/>
      <c r="R55" s="128"/>
      <c r="S55" s="128"/>
    </row>
    <row r="56" spans="1:19" s="81" customFormat="1" ht="15.75">
      <c r="A56" s="115"/>
      <c r="B56" s="115"/>
      <c r="C56" s="115"/>
      <c r="D56" s="115"/>
      <c r="E56" s="162"/>
      <c r="F56" s="162"/>
      <c r="G56" s="162"/>
      <c r="H56" s="162"/>
      <c r="I56" s="128"/>
      <c r="J56" s="271"/>
      <c r="K56" s="128"/>
      <c r="L56" s="128"/>
      <c r="M56" s="128"/>
      <c r="N56" s="128"/>
      <c r="O56" s="128"/>
      <c r="P56" s="128"/>
      <c r="Q56" s="128"/>
      <c r="R56" s="128"/>
      <c r="S56" s="128"/>
    </row>
    <row r="57" spans="1:19" s="81" customFormat="1" ht="15.75">
      <c r="A57" s="327" t="s">
        <v>713</v>
      </c>
      <c r="B57" s="327"/>
      <c r="C57" s="327"/>
      <c r="D57" s="327"/>
      <c r="E57" s="327"/>
      <c r="F57" s="327"/>
      <c r="G57" s="327"/>
      <c r="H57" s="328"/>
      <c r="I57" s="128"/>
      <c r="J57" s="271"/>
      <c r="K57" s="128"/>
      <c r="L57" s="128"/>
      <c r="M57" s="128"/>
      <c r="N57" s="128"/>
      <c r="O57" s="128"/>
      <c r="P57" s="128"/>
      <c r="Q57" s="128"/>
      <c r="R57" s="128"/>
      <c r="S57" s="128"/>
    </row>
    <row r="58" spans="1:19" s="81" customFormat="1" ht="26.25" customHeight="1">
      <c r="A58" s="329" t="s">
        <v>171</v>
      </c>
      <c r="B58" s="330"/>
      <c r="C58" s="330"/>
      <c r="D58" s="330"/>
      <c r="E58" s="330"/>
      <c r="F58" s="330"/>
      <c r="G58" s="330"/>
      <c r="H58" s="330"/>
      <c r="I58" s="128"/>
      <c r="J58" s="271"/>
      <c r="K58" s="128"/>
      <c r="L58" s="128"/>
      <c r="M58" s="128"/>
      <c r="N58" s="128"/>
      <c r="O58" s="128"/>
      <c r="P58" s="128"/>
      <c r="Q58" s="128"/>
      <c r="R58" s="128"/>
      <c r="S58" s="128"/>
    </row>
    <row r="59" spans="1:19" s="81" customFormat="1" ht="31.5" customHeight="1">
      <c r="A59" s="330"/>
      <c r="B59" s="330"/>
      <c r="C59" s="330"/>
      <c r="D59" s="330"/>
      <c r="E59" s="330"/>
      <c r="F59" s="330"/>
      <c r="G59" s="330"/>
      <c r="H59" s="330"/>
      <c r="I59" s="128"/>
      <c r="J59" s="271"/>
      <c r="K59" s="128"/>
      <c r="L59" s="128"/>
      <c r="M59" s="128"/>
      <c r="N59" s="128"/>
      <c r="O59" s="128"/>
      <c r="P59" s="128"/>
      <c r="Q59" s="128"/>
      <c r="R59" s="128"/>
      <c r="S59" s="128"/>
    </row>
    <row r="60" spans="1:19" s="81" customFormat="1" ht="15.75">
      <c r="A60" s="115"/>
      <c r="B60" s="115"/>
      <c r="C60" s="115"/>
      <c r="D60" s="115"/>
      <c r="E60" s="162"/>
      <c r="F60" s="162"/>
      <c r="G60" s="162"/>
      <c r="H60" s="162"/>
      <c r="I60" s="128"/>
      <c r="J60" s="271"/>
      <c r="K60" s="128"/>
      <c r="L60" s="128"/>
      <c r="M60" s="128"/>
      <c r="N60" s="128"/>
      <c r="O60" s="128"/>
      <c r="P60" s="128"/>
      <c r="Q60" s="128"/>
      <c r="R60" s="128"/>
      <c r="S60" s="128"/>
    </row>
    <row r="61" spans="1:19" s="81" customFormat="1" ht="22.5" customHeight="1">
      <c r="A61" s="95" t="s">
        <v>470</v>
      </c>
      <c r="B61" s="97" t="s">
        <v>471</v>
      </c>
      <c r="C61" s="97" t="s">
        <v>472</v>
      </c>
      <c r="D61" s="98" t="s">
        <v>462</v>
      </c>
      <c r="E61" s="95" t="s">
        <v>464</v>
      </c>
      <c r="F61" s="216" t="s">
        <v>1295</v>
      </c>
      <c r="G61" s="230" t="s">
        <v>1297</v>
      </c>
      <c r="H61" s="95" t="s">
        <v>465</v>
      </c>
      <c r="I61" s="128"/>
      <c r="J61" s="128"/>
      <c r="K61" s="128"/>
      <c r="L61" s="128"/>
      <c r="M61" s="128"/>
      <c r="N61" s="128"/>
      <c r="O61" s="128"/>
      <c r="P61" s="128"/>
      <c r="Q61" s="128"/>
      <c r="R61" s="128"/>
      <c r="S61" s="128"/>
    </row>
    <row r="62" spans="1:19" s="81" customFormat="1" ht="22.5" customHeight="1">
      <c r="A62" s="86" t="s">
        <v>473</v>
      </c>
      <c r="B62" s="86" t="s">
        <v>474</v>
      </c>
      <c r="C62" s="14" t="s">
        <v>475</v>
      </c>
      <c r="D62" s="15" t="s">
        <v>476</v>
      </c>
      <c r="E62" s="39"/>
      <c r="F62" s="39"/>
      <c r="G62" s="39"/>
      <c r="H62" s="39"/>
      <c r="I62" s="128"/>
      <c r="J62" s="128"/>
      <c r="K62" s="128"/>
      <c r="L62" s="128"/>
      <c r="M62" s="128"/>
      <c r="N62" s="128"/>
      <c r="O62" s="128"/>
      <c r="P62" s="128"/>
      <c r="Q62" s="128"/>
      <c r="R62" s="128"/>
      <c r="S62" s="128"/>
    </row>
    <row r="63" spans="1:19" s="81" customFormat="1" ht="22.5" customHeight="1">
      <c r="A63" s="40"/>
      <c r="B63" s="163">
        <v>40299</v>
      </c>
      <c r="C63" s="42" t="s">
        <v>477</v>
      </c>
      <c r="D63" s="94" t="s">
        <v>1277</v>
      </c>
      <c r="E63" s="44">
        <f>SUM(E64:E64)</f>
        <v>45500</v>
      </c>
      <c r="F63" s="44">
        <f>SUM(F64:F64)</f>
        <v>30616.42</v>
      </c>
      <c r="G63" s="44">
        <f>SUM(G64:G64)</f>
        <v>45500</v>
      </c>
      <c r="H63" s="44">
        <f>IF(F63=0,,F63/E63*100)</f>
        <v>67.28883516483516</v>
      </c>
      <c r="I63" s="128"/>
      <c r="J63" s="128"/>
      <c r="K63" s="128"/>
      <c r="L63" s="128"/>
      <c r="M63" s="128"/>
      <c r="N63" s="128"/>
      <c r="O63" s="128"/>
      <c r="P63" s="128"/>
      <c r="Q63" s="128"/>
      <c r="R63" s="128"/>
      <c r="S63" s="128"/>
    </row>
    <row r="64" spans="1:19" s="81" customFormat="1" ht="22.5" customHeight="1">
      <c r="A64" s="20">
        <v>221</v>
      </c>
      <c r="B64" s="21" t="s">
        <v>1278</v>
      </c>
      <c r="C64" s="20" t="s">
        <v>1540</v>
      </c>
      <c r="D64" s="22" t="s">
        <v>239</v>
      </c>
      <c r="E64" s="45">
        <v>45500</v>
      </c>
      <c r="F64" s="45">
        <v>30616.42</v>
      </c>
      <c r="G64" s="45">
        <v>45500</v>
      </c>
      <c r="H64" s="45">
        <f>IF(F64=0,,F64/E64*100)</f>
        <v>67.28883516483516</v>
      </c>
      <c r="I64" s="128"/>
      <c r="J64" s="128"/>
      <c r="K64" s="128"/>
      <c r="L64" s="128"/>
      <c r="M64" s="128"/>
      <c r="N64" s="128"/>
      <c r="O64" s="128"/>
      <c r="P64" s="128"/>
      <c r="Q64" s="128"/>
      <c r="R64" s="128"/>
      <c r="S64" s="128"/>
    </row>
    <row r="65" spans="1:19" s="81" customFormat="1" ht="22.5" customHeight="1">
      <c r="A65" s="40"/>
      <c r="B65" s="163">
        <v>40330</v>
      </c>
      <c r="C65" s="42" t="s">
        <v>477</v>
      </c>
      <c r="D65" s="94" t="s">
        <v>1279</v>
      </c>
      <c r="E65" s="44">
        <f>SUM(E66:E66)</f>
        <v>7500</v>
      </c>
      <c r="F65" s="44">
        <f>SUM(F66:F66)</f>
        <v>4020</v>
      </c>
      <c r="G65" s="44">
        <f>SUM(G66:G66)</f>
        <v>7500</v>
      </c>
      <c r="H65" s="44">
        <f>IF(E65=0,,F65/E65*100)</f>
        <v>53.6</v>
      </c>
      <c r="I65" s="128"/>
      <c r="J65" s="128"/>
      <c r="K65" s="128"/>
      <c r="L65" s="128"/>
      <c r="M65" s="128"/>
      <c r="N65" s="128"/>
      <c r="O65" s="128"/>
      <c r="P65" s="128"/>
      <c r="Q65" s="128"/>
      <c r="R65" s="128"/>
      <c r="S65" s="128"/>
    </row>
    <row r="66" spans="1:19" s="81" customFormat="1" ht="22.5" customHeight="1">
      <c r="A66" s="20">
        <v>222003</v>
      </c>
      <c r="B66" s="21" t="s">
        <v>1280</v>
      </c>
      <c r="C66" s="20" t="s">
        <v>1540</v>
      </c>
      <c r="D66" s="22" t="s">
        <v>240</v>
      </c>
      <c r="E66" s="45">
        <v>7500</v>
      </c>
      <c r="F66" s="45">
        <v>4020</v>
      </c>
      <c r="G66" s="45">
        <v>7500</v>
      </c>
      <c r="H66" s="164">
        <f>IF(E66=0,,F66/E66*100)</f>
        <v>53.6</v>
      </c>
      <c r="I66" s="128"/>
      <c r="J66" s="128"/>
      <c r="K66" s="128"/>
      <c r="L66" s="128"/>
      <c r="M66" s="128"/>
      <c r="N66" s="128"/>
      <c r="O66" s="128"/>
      <c r="P66" s="128"/>
      <c r="Q66" s="128"/>
      <c r="R66" s="128"/>
      <c r="S66" s="128"/>
    </row>
    <row r="67" spans="1:19" s="81" customFormat="1" ht="22.5" customHeight="1">
      <c r="A67" s="40"/>
      <c r="B67" s="163">
        <v>40360</v>
      </c>
      <c r="C67" s="42" t="s">
        <v>477</v>
      </c>
      <c r="D67" s="94" t="s">
        <v>1281</v>
      </c>
      <c r="E67" s="44">
        <f>SUM(E68:E75)</f>
        <v>33200</v>
      </c>
      <c r="F67" s="44">
        <f>SUM(F68:F75)</f>
        <v>14129.509999999998</v>
      </c>
      <c r="G67" s="44">
        <f>SUM(G68:G75)</f>
        <v>33200</v>
      </c>
      <c r="H67" s="44">
        <f>IF(F67=0,,F67/E67*100)</f>
        <v>42.55876506024096</v>
      </c>
      <c r="I67" s="128"/>
      <c r="J67" s="225"/>
      <c r="K67" s="128"/>
      <c r="L67" s="128"/>
      <c r="M67" s="128"/>
      <c r="N67" s="128"/>
      <c r="O67" s="128"/>
      <c r="P67" s="128"/>
      <c r="Q67" s="128"/>
      <c r="R67" s="128"/>
      <c r="S67" s="128"/>
    </row>
    <row r="68" spans="1:19" s="81" customFormat="1" ht="22.5" customHeight="1">
      <c r="A68" s="20">
        <v>223</v>
      </c>
      <c r="B68" s="21" t="s">
        <v>1282</v>
      </c>
      <c r="C68" s="20" t="s">
        <v>1540</v>
      </c>
      <c r="D68" s="22" t="s">
        <v>254</v>
      </c>
      <c r="E68" s="45">
        <v>0</v>
      </c>
      <c r="F68" s="45"/>
      <c r="G68" s="45">
        <v>0</v>
      </c>
      <c r="H68" s="45">
        <f aca="true" t="shared" si="1" ref="H68:H78">IF(E68=0,,F68/E68*100)</f>
        <v>0</v>
      </c>
      <c r="I68" s="128"/>
      <c r="J68" s="128"/>
      <c r="K68" s="128"/>
      <c r="L68" s="128"/>
      <c r="M68" s="128"/>
      <c r="N68" s="128"/>
      <c r="O68" s="128"/>
      <c r="P68" s="128"/>
      <c r="Q68" s="128"/>
      <c r="R68" s="128"/>
      <c r="S68" s="128"/>
    </row>
    <row r="69" spans="1:19" s="81" customFormat="1" ht="22.5" customHeight="1">
      <c r="A69" s="20">
        <v>223</v>
      </c>
      <c r="B69" s="21" t="s">
        <v>1283</v>
      </c>
      <c r="C69" s="20" t="s">
        <v>1540</v>
      </c>
      <c r="D69" s="22" t="s">
        <v>995</v>
      </c>
      <c r="E69" s="45">
        <v>17500</v>
      </c>
      <c r="F69" s="45">
        <v>7570</v>
      </c>
      <c r="G69" s="45">
        <v>17500</v>
      </c>
      <c r="H69" s="45">
        <f t="shared" si="1"/>
        <v>43.25714285714285</v>
      </c>
      <c r="I69" s="128"/>
      <c r="J69" s="128"/>
      <c r="K69" s="128"/>
      <c r="L69" s="128"/>
      <c r="M69" s="128"/>
      <c r="N69" s="128"/>
      <c r="O69" s="225"/>
      <c r="P69" s="128"/>
      <c r="Q69" s="128"/>
      <c r="R69" s="128"/>
      <c r="S69" s="128"/>
    </row>
    <row r="70" spans="1:19" s="81" customFormat="1" ht="22.5" customHeight="1">
      <c r="A70" s="20">
        <v>223</v>
      </c>
      <c r="B70" s="21" t="s">
        <v>1284</v>
      </c>
      <c r="C70" s="20" t="s">
        <v>1540</v>
      </c>
      <c r="D70" s="22" t="s">
        <v>241</v>
      </c>
      <c r="E70" s="45">
        <v>0</v>
      </c>
      <c r="F70" s="45">
        <v>108.32</v>
      </c>
      <c r="G70" s="45">
        <v>0</v>
      </c>
      <c r="H70" s="45">
        <f t="shared" si="1"/>
        <v>0</v>
      </c>
      <c r="I70" s="128"/>
      <c r="J70" s="128"/>
      <c r="K70" s="225"/>
      <c r="L70" s="128"/>
      <c r="M70" s="128"/>
      <c r="N70" s="128"/>
      <c r="O70" s="128"/>
      <c r="P70" s="128"/>
      <c r="Q70" s="128"/>
      <c r="R70" s="128"/>
      <c r="S70" s="128"/>
    </row>
    <row r="71" spans="1:19" s="81" customFormat="1" ht="22.5" customHeight="1">
      <c r="A71" s="20">
        <v>223</v>
      </c>
      <c r="B71" s="21" t="s">
        <v>1285</v>
      </c>
      <c r="C71" s="20" t="s">
        <v>1540</v>
      </c>
      <c r="D71" s="22" t="s">
        <v>846</v>
      </c>
      <c r="E71" s="45">
        <v>0</v>
      </c>
      <c r="F71" s="45">
        <v>15</v>
      </c>
      <c r="G71" s="45">
        <v>0</v>
      </c>
      <c r="H71" s="45">
        <f t="shared" si="1"/>
        <v>0</v>
      </c>
      <c r="I71" s="128"/>
      <c r="J71" s="128"/>
      <c r="K71" s="128"/>
      <c r="L71" s="128"/>
      <c r="M71" s="128"/>
      <c r="N71" s="128"/>
      <c r="O71" s="128"/>
      <c r="P71" s="128"/>
      <c r="Q71" s="128"/>
      <c r="R71" s="128"/>
      <c r="S71" s="128"/>
    </row>
    <row r="72" spans="1:19" s="81" customFormat="1" ht="22.5" customHeight="1">
      <c r="A72" s="20">
        <v>223</v>
      </c>
      <c r="B72" s="21" t="s">
        <v>1286</v>
      </c>
      <c r="C72" s="20" t="s">
        <v>1540</v>
      </c>
      <c r="D72" s="22" t="s">
        <v>255</v>
      </c>
      <c r="E72" s="45">
        <v>0</v>
      </c>
      <c r="F72" s="45">
        <v>710.99</v>
      </c>
      <c r="G72" s="45">
        <v>0</v>
      </c>
      <c r="H72" s="45">
        <f t="shared" si="1"/>
        <v>0</v>
      </c>
      <c r="I72" s="128"/>
      <c r="J72" s="128"/>
      <c r="K72" s="128"/>
      <c r="L72" s="128"/>
      <c r="M72" s="128"/>
      <c r="N72" s="128"/>
      <c r="O72" s="128"/>
      <c r="P72" s="128"/>
      <c r="Q72" s="128"/>
      <c r="R72" s="128"/>
      <c r="S72" s="128"/>
    </row>
    <row r="73" spans="1:19" s="81" customFormat="1" ht="22.5" customHeight="1">
      <c r="A73" s="20">
        <v>223</v>
      </c>
      <c r="B73" s="21" t="s">
        <v>1287</v>
      </c>
      <c r="C73" s="20" t="s">
        <v>1540</v>
      </c>
      <c r="D73" s="22" t="s">
        <v>996</v>
      </c>
      <c r="E73" s="45">
        <v>0</v>
      </c>
      <c r="F73" s="45"/>
      <c r="G73" s="45">
        <v>0</v>
      </c>
      <c r="H73" s="45">
        <f t="shared" si="1"/>
        <v>0</v>
      </c>
      <c r="I73" s="128"/>
      <c r="J73" s="128"/>
      <c r="K73" s="128"/>
      <c r="L73" s="128"/>
      <c r="M73" s="128"/>
      <c r="N73" s="128"/>
      <c r="O73" s="128"/>
      <c r="P73" s="128"/>
      <c r="Q73" s="128"/>
      <c r="R73" s="128"/>
      <c r="S73" s="128"/>
    </row>
    <row r="74" spans="1:19" s="81" customFormat="1" ht="22.5" customHeight="1">
      <c r="A74" s="20">
        <v>223</v>
      </c>
      <c r="B74" s="21" t="s">
        <v>256</v>
      </c>
      <c r="C74" s="20" t="s">
        <v>1540</v>
      </c>
      <c r="D74" s="22" t="s">
        <v>253</v>
      </c>
      <c r="E74" s="45">
        <v>3700</v>
      </c>
      <c r="F74" s="45">
        <v>-506.8</v>
      </c>
      <c r="G74" s="45">
        <v>3700</v>
      </c>
      <c r="H74" s="45">
        <f t="shared" si="1"/>
        <v>-13.697297297297299</v>
      </c>
      <c r="I74" s="128"/>
      <c r="J74" s="128"/>
      <c r="K74" s="128"/>
      <c r="L74" s="128"/>
      <c r="M74" s="128"/>
      <c r="N74" s="128"/>
      <c r="O74" s="128"/>
      <c r="P74" s="128"/>
      <c r="Q74" s="128"/>
      <c r="R74" s="128"/>
      <c r="S74" s="128"/>
    </row>
    <row r="75" spans="1:19" s="81" customFormat="1" ht="22.5" customHeight="1">
      <c r="A75" s="20">
        <v>223001</v>
      </c>
      <c r="B75" s="21" t="s">
        <v>257</v>
      </c>
      <c r="C75" s="20" t="s">
        <v>1540</v>
      </c>
      <c r="D75" s="22" t="s">
        <v>252</v>
      </c>
      <c r="E75" s="45">
        <v>12000</v>
      </c>
      <c r="F75" s="45">
        <v>6232</v>
      </c>
      <c r="G75" s="45">
        <v>12000</v>
      </c>
      <c r="H75" s="45">
        <f t="shared" si="1"/>
        <v>51.93333333333333</v>
      </c>
      <c r="I75" s="128"/>
      <c r="J75" s="128"/>
      <c r="K75" s="128"/>
      <c r="L75" s="128"/>
      <c r="M75" s="128"/>
      <c r="N75" s="128"/>
      <c r="O75" s="128"/>
      <c r="P75" s="128"/>
      <c r="Q75" s="128"/>
      <c r="R75" s="128"/>
      <c r="S75" s="128"/>
    </row>
    <row r="76" spans="1:19" s="81" customFormat="1" ht="22.5" customHeight="1">
      <c r="A76" s="40"/>
      <c r="B76" s="163">
        <v>40391</v>
      </c>
      <c r="C76" s="42" t="s">
        <v>477</v>
      </c>
      <c r="D76" s="94" t="s">
        <v>1702</v>
      </c>
      <c r="E76" s="44">
        <f>SUM(E77)</f>
        <v>3000</v>
      </c>
      <c r="F76" s="44">
        <f>SUM(F77)</f>
        <v>3071.44</v>
      </c>
      <c r="G76" s="44">
        <f>SUM(G77)</f>
        <v>3000</v>
      </c>
      <c r="H76" s="44">
        <f t="shared" si="1"/>
        <v>102.38133333333333</v>
      </c>
      <c r="I76" s="128"/>
      <c r="J76" s="128"/>
      <c r="K76" s="128"/>
      <c r="L76" s="128"/>
      <c r="M76" s="128"/>
      <c r="N76" s="128"/>
      <c r="O76" s="128"/>
      <c r="P76" s="128"/>
      <c r="Q76" s="128"/>
      <c r="R76" s="128"/>
      <c r="S76" s="128"/>
    </row>
    <row r="77" spans="1:19" s="81" customFormat="1" ht="22.5" customHeight="1">
      <c r="A77" s="20">
        <v>229005</v>
      </c>
      <c r="B77" s="21" t="s">
        <v>1703</v>
      </c>
      <c r="C77" s="20" t="s">
        <v>1540</v>
      </c>
      <c r="D77" s="22" t="s">
        <v>997</v>
      </c>
      <c r="E77" s="102">
        <v>3000</v>
      </c>
      <c r="F77" s="164">
        <v>3071.44</v>
      </c>
      <c r="G77" s="102">
        <v>3000</v>
      </c>
      <c r="H77" s="45">
        <f t="shared" si="1"/>
        <v>102.38133333333333</v>
      </c>
      <c r="I77" s="128"/>
      <c r="J77" s="128"/>
      <c r="K77" s="128"/>
      <c r="L77" s="128"/>
      <c r="M77" s="128"/>
      <c r="N77" s="128"/>
      <c r="O77" s="128"/>
      <c r="P77" s="128"/>
      <c r="Q77" s="128"/>
      <c r="R77" s="128"/>
      <c r="S77" s="128"/>
    </row>
    <row r="78" spans="1:19" s="81" customFormat="1" ht="22.5" customHeight="1">
      <c r="A78" s="104"/>
      <c r="B78" s="104"/>
      <c r="C78" s="104"/>
      <c r="D78" s="48" t="s">
        <v>466</v>
      </c>
      <c r="E78" s="50">
        <f>SUM(E76,E67,E65,E63)</f>
        <v>89200</v>
      </c>
      <c r="F78" s="50">
        <f>SUM(F76,F67,F65,F63)</f>
        <v>51837.369999999995</v>
      </c>
      <c r="G78" s="50">
        <f>SUM(G76,G67,G65,G63)</f>
        <v>89200</v>
      </c>
      <c r="H78" s="50">
        <f t="shared" si="1"/>
        <v>58.11364349775784</v>
      </c>
      <c r="I78" s="128"/>
      <c r="J78" s="128"/>
      <c r="K78" s="128"/>
      <c r="L78" s="128"/>
      <c r="M78" s="128"/>
      <c r="N78" s="128"/>
      <c r="O78" s="128"/>
      <c r="P78" s="128"/>
      <c r="Q78" s="128"/>
      <c r="R78" s="128"/>
      <c r="S78" s="128"/>
    </row>
    <row r="79" spans="1:19" s="81" customFormat="1" ht="8.25">
      <c r="A79" s="115"/>
      <c r="B79" s="115"/>
      <c r="C79" s="115"/>
      <c r="D79" s="115"/>
      <c r="E79" s="162"/>
      <c r="F79" s="162"/>
      <c r="G79" s="162"/>
      <c r="H79" s="162"/>
      <c r="I79" s="128"/>
      <c r="J79" s="128"/>
      <c r="K79" s="128"/>
      <c r="L79" s="128"/>
      <c r="M79" s="128"/>
      <c r="N79" s="128"/>
      <c r="O79" s="128"/>
      <c r="P79" s="128"/>
      <c r="Q79" s="128"/>
      <c r="R79" s="128"/>
      <c r="S79" s="128"/>
    </row>
    <row r="80" spans="1:19" s="81" customFormat="1" ht="8.25">
      <c r="A80" s="327" t="s">
        <v>713</v>
      </c>
      <c r="B80" s="327"/>
      <c r="C80" s="327"/>
      <c r="D80" s="327"/>
      <c r="E80" s="327"/>
      <c r="F80" s="327"/>
      <c r="G80" s="327"/>
      <c r="H80" s="328"/>
      <c r="I80" s="128"/>
      <c r="J80" s="128"/>
      <c r="K80" s="128"/>
      <c r="L80" s="128"/>
      <c r="M80" s="128"/>
      <c r="N80" s="128"/>
      <c r="O80" s="128"/>
      <c r="P80" s="128"/>
      <c r="Q80" s="128"/>
      <c r="R80" s="128"/>
      <c r="S80" s="128"/>
    </row>
    <row r="81" spans="1:19" s="81" customFormat="1" ht="15" customHeight="1">
      <c r="A81" s="329" t="s">
        <v>172</v>
      </c>
      <c r="B81" s="330"/>
      <c r="C81" s="330"/>
      <c r="D81" s="330"/>
      <c r="E81" s="330"/>
      <c r="F81" s="330"/>
      <c r="G81" s="330"/>
      <c r="H81" s="330"/>
      <c r="I81" s="128"/>
      <c r="J81" s="128"/>
      <c r="K81" s="128"/>
      <c r="L81" s="128"/>
      <c r="M81" s="128"/>
      <c r="N81" s="128"/>
      <c r="O81" s="128"/>
      <c r="P81" s="128"/>
      <c r="Q81" s="128"/>
      <c r="R81" s="128"/>
      <c r="S81" s="128"/>
    </row>
    <row r="82" spans="1:19" s="81" customFormat="1" ht="26.25" customHeight="1">
      <c r="A82" s="330"/>
      <c r="B82" s="330"/>
      <c r="C82" s="330"/>
      <c r="D82" s="330"/>
      <c r="E82" s="330"/>
      <c r="F82" s="330"/>
      <c r="G82" s="330"/>
      <c r="H82" s="330"/>
      <c r="I82" s="128"/>
      <c r="J82" s="128"/>
      <c r="K82" s="128"/>
      <c r="L82" s="128"/>
      <c r="M82" s="128"/>
      <c r="N82" s="128"/>
      <c r="O82" s="128"/>
      <c r="P82" s="128"/>
      <c r="Q82" s="128"/>
      <c r="R82" s="128"/>
      <c r="S82" s="128"/>
    </row>
    <row r="83" spans="1:19" s="81" customFormat="1" ht="8.25">
      <c r="A83" s="115"/>
      <c r="B83" s="115"/>
      <c r="C83" s="115"/>
      <c r="D83" s="115"/>
      <c r="E83" s="162"/>
      <c r="F83" s="162"/>
      <c r="G83" s="162"/>
      <c r="H83" s="162"/>
      <c r="I83" s="128"/>
      <c r="J83" s="128"/>
      <c r="K83" s="128"/>
      <c r="L83" s="128"/>
      <c r="M83" s="128"/>
      <c r="N83" s="128"/>
      <c r="O83" s="128"/>
      <c r="P83" s="128"/>
      <c r="Q83" s="128"/>
      <c r="R83" s="128"/>
      <c r="S83" s="128"/>
    </row>
    <row r="84" spans="1:19" s="81" customFormat="1" ht="22.5" customHeight="1">
      <c r="A84" s="95" t="s">
        <v>470</v>
      </c>
      <c r="B84" s="97" t="s">
        <v>471</v>
      </c>
      <c r="C84" s="97" t="s">
        <v>472</v>
      </c>
      <c r="D84" s="98" t="s">
        <v>462</v>
      </c>
      <c r="E84" s="95" t="s">
        <v>464</v>
      </c>
      <c r="F84" s="216" t="s">
        <v>1295</v>
      </c>
      <c r="G84" s="230" t="s">
        <v>1297</v>
      </c>
      <c r="H84" s="95" t="s">
        <v>465</v>
      </c>
      <c r="I84" s="128"/>
      <c r="J84" s="128"/>
      <c r="K84" s="128"/>
      <c r="L84" s="128"/>
      <c r="M84" s="128"/>
      <c r="N84" s="128"/>
      <c r="O84" s="128"/>
      <c r="P84" s="128"/>
      <c r="Q84" s="128"/>
      <c r="R84" s="128"/>
      <c r="S84" s="128"/>
    </row>
    <row r="85" spans="1:19" s="81" customFormat="1" ht="22.5" customHeight="1">
      <c r="A85" s="86" t="s">
        <v>1704</v>
      </c>
      <c r="B85" s="86" t="s">
        <v>1705</v>
      </c>
      <c r="C85" s="14" t="s">
        <v>475</v>
      </c>
      <c r="D85" s="15" t="s">
        <v>1706</v>
      </c>
      <c r="E85" s="39"/>
      <c r="F85" s="39"/>
      <c r="G85" s="39"/>
      <c r="H85" s="39"/>
      <c r="I85" s="128"/>
      <c r="J85" s="128"/>
      <c r="K85" s="128"/>
      <c r="L85" s="128"/>
      <c r="M85" s="128"/>
      <c r="N85" s="128"/>
      <c r="O85" s="128"/>
      <c r="P85" s="128"/>
      <c r="Q85" s="128"/>
      <c r="R85" s="128"/>
      <c r="S85" s="128"/>
    </row>
    <row r="86" spans="1:19" s="81" customFormat="1" ht="22.5" customHeight="1">
      <c r="A86" s="40"/>
      <c r="B86" s="163">
        <v>40513</v>
      </c>
      <c r="C86" s="42" t="s">
        <v>477</v>
      </c>
      <c r="D86" s="94" t="s">
        <v>1707</v>
      </c>
      <c r="E86" s="44">
        <f>SUM(E87:E88)</f>
        <v>0</v>
      </c>
      <c r="F86" s="44">
        <f>SUM(F87:F88)</f>
        <v>2060.03</v>
      </c>
      <c r="G86" s="44">
        <f>SUM(G87:G88)</f>
        <v>0</v>
      </c>
      <c r="H86" s="44">
        <f>IF(E86=0,,F86/E86*100)</f>
        <v>0</v>
      </c>
      <c r="I86" s="128"/>
      <c r="J86" s="128"/>
      <c r="K86" s="128"/>
      <c r="L86" s="128"/>
      <c r="M86" s="128"/>
      <c r="N86" s="128"/>
      <c r="O86" s="128"/>
      <c r="P86" s="128"/>
      <c r="Q86" s="128"/>
      <c r="R86" s="128"/>
      <c r="S86" s="128"/>
    </row>
    <row r="87" spans="1:19" s="81" customFormat="1" ht="22.5" customHeight="1">
      <c r="A87" s="20">
        <v>312001</v>
      </c>
      <c r="B87" s="21" t="s">
        <v>1708</v>
      </c>
      <c r="C87" s="20" t="s">
        <v>811</v>
      </c>
      <c r="D87" s="30" t="s">
        <v>799</v>
      </c>
      <c r="E87" s="164">
        <v>0</v>
      </c>
      <c r="F87" s="45">
        <v>2.75</v>
      </c>
      <c r="G87" s="164">
        <v>0</v>
      </c>
      <c r="H87" s="164">
        <f>IF(E87=0,,F87/E87*100)</f>
        <v>0</v>
      </c>
      <c r="I87" s="128"/>
      <c r="J87" s="128"/>
      <c r="K87" s="128"/>
      <c r="L87" s="128"/>
      <c r="M87" s="128"/>
      <c r="N87" s="128"/>
      <c r="O87" s="128"/>
      <c r="P87" s="128"/>
      <c r="Q87" s="128"/>
      <c r="R87" s="128"/>
      <c r="S87" s="128"/>
    </row>
    <row r="88" spans="1:19" s="81" customFormat="1" ht="22.5" customHeight="1">
      <c r="A88" s="20">
        <v>312001</v>
      </c>
      <c r="B88" s="21" t="s">
        <v>795</v>
      </c>
      <c r="C88" s="20" t="s">
        <v>812</v>
      </c>
      <c r="D88" s="30" t="s">
        <v>851</v>
      </c>
      <c r="E88" s="164">
        <v>0</v>
      </c>
      <c r="F88" s="45">
        <v>2057.28</v>
      </c>
      <c r="G88" s="164">
        <v>0</v>
      </c>
      <c r="H88" s="164">
        <f>IF(E88=0,,F88/E88*100)</f>
        <v>0</v>
      </c>
      <c r="I88" s="128"/>
      <c r="J88" s="128"/>
      <c r="K88" s="128"/>
      <c r="L88" s="128"/>
      <c r="M88" s="128"/>
      <c r="N88" s="128"/>
      <c r="O88" s="128"/>
      <c r="P88" s="128"/>
      <c r="Q88" s="128"/>
      <c r="R88" s="128"/>
      <c r="S88" s="128"/>
    </row>
    <row r="89" spans="1:19" s="81" customFormat="1" ht="22.5" customHeight="1">
      <c r="A89" s="40"/>
      <c r="B89" s="165">
        <v>41275</v>
      </c>
      <c r="C89" s="42" t="s">
        <v>477</v>
      </c>
      <c r="D89" s="94" t="s">
        <v>1709</v>
      </c>
      <c r="E89" s="44">
        <f>SUM(E90:E125)</f>
        <v>1105558</v>
      </c>
      <c r="F89" s="44">
        <f>SUM(F90:F125)</f>
        <v>660341.3</v>
      </c>
      <c r="G89" s="44">
        <f>SUM(G90:G125)</f>
        <v>1114606</v>
      </c>
      <c r="H89" s="44">
        <f>IF(F89=0,,F89/E89*100)</f>
        <v>59.729231754462454</v>
      </c>
      <c r="I89" s="128"/>
      <c r="J89" s="128"/>
      <c r="K89" s="128"/>
      <c r="L89" s="128"/>
      <c r="M89" s="128"/>
      <c r="N89" s="128"/>
      <c r="O89" s="128"/>
      <c r="P89" s="128"/>
      <c r="Q89" s="128"/>
      <c r="R89" s="128"/>
      <c r="S89" s="128"/>
    </row>
    <row r="90" spans="1:19" s="81" customFormat="1" ht="22.5" customHeight="1">
      <c r="A90" s="20">
        <v>312</v>
      </c>
      <c r="B90" s="21" t="s">
        <v>1710</v>
      </c>
      <c r="C90" s="20" t="s">
        <v>1540</v>
      </c>
      <c r="D90" s="30" t="s">
        <v>1011</v>
      </c>
      <c r="E90" s="45">
        <v>942531</v>
      </c>
      <c r="F90" s="45">
        <v>486345</v>
      </c>
      <c r="G90" s="45">
        <v>942531</v>
      </c>
      <c r="H90" s="45">
        <f>IF(E90=0,,F90/E90*100)</f>
        <v>51.59989432708314</v>
      </c>
      <c r="I90" s="128"/>
      <c r="J90" s="128"/>
      <c r="K90" s="128"/>
      <c r="L90" s="128"/>
      <c r="M90" s="128"/>
      <c r="N90" s="128"/>
      <c r="O90" s="128"/>
      <c r="P90" s="128"/>
      <c r="Q90" s="128"/>
      <c r="R90" s="128"/>
      <c r="S90" s="128"/>
    </row>
    <row r="91" spans="1:19" s="81" customFormat="1" ht="22.5" customHeight="1">
      <c r="A91" s="20">
        <v>312012</v>
      </c>
      <c r="B91" s="21" t="s">
        <v>1711</v>
      </c>
      <c r="C91" s="20" t="s">
        <v>1540</v>
      </c>
      <c r="D91" s="30" t="s">
        <v>1012</v>
      </c>
      <c r="E91" s="45">
        <v>9800</v>
      </c>
      <c r="F91" s="45">
        <v>4945.38</v>
      </c>
      <c r="G91" s="45">
        <v>9800</v>
      </c>
      <c r="H91" s="45">
        <f aca="true" t="shared" si="2" ref="H91:H125">IF(E91=0,,F91/E91*100)</f>
        <v>50.463061224489806</v>
      </c>
      <c r="I91" s="128"/>
      <c r="J91" s="128"/>
      <c r="K91" s="128"/>
      <c r="L91" s="128"/>
      <c r="M91" s="128"/>
      <c r="N91" s="128"/>
      <c r="O91" s="128"/>
      <c r="P91" s="128"/>
      <c r="Q91" s="128"/>
      <c r="R91" s="128"/>
      <c r="S91" s="128"/>
    </row>
    <row r="92" spans="1:19" s="81" customFormat="1" ht="22.5" customHeight="1">
      <c r="A92" s="20">
        <v>312012</v>
      </c>
      <c r="B92" s="21" t="s">
        <v>895</v>
      </c>
      <c r="C92" s="20" t="s">
        <v>1540</v>
      </c>
      <c r="D92" s="22" t="s">
        <v>243</v>
      </c>
      <c r="E92" s="45">
        <v>7570</v>
      </c>
      <c r="F92" s="45">
        <v>7388.85</v>
      </c>
      <c r="G92" s="45">
        <v>7388</v>
      </c>
      <c r="H92" s="45">
        <f t="shared" si="2"/>
        <v>97.60700132100398</v>
      </c>
      <c r="I92" s="128"/>
      <c r="J92" s="128"/>
      <c r="K92" s="225"/>
      <c r="L92" s="128"/>
      <c r="M92" s="128"/>
      <c r="N92" s="128"/>
      <c r="O92" s="128"/>
      <c r="P92" s="128"/>
      <c r="Q92" s="128"/>
      <c r="R92" s="128"/>
      <c r="S92" s="128"/>
    </row>
    <row r="93" spans="1:19" s="81" customFormat="1" ht="22.5" customHeight="1">
      <c r="A93" s="20">
        <v>312012</v>
      </c>
      <c r="B93" s="21" t="s">
        <v>896</v>
      </c>
      <c r="C93" s="20" t="s">
        <v>1540</v>
      </c>
      <c r="D93" s="22" t="s">
        <v>1013</v>
      </c>
      <c r="E93" s="45">
        <v>2600</v>
      </c>
      <c r="F93" s="45">
        <v>1310.92</v>
      </c>
      <c r="G93" s="45">
        <v>2600</v>
      </c>
      <c r="H93" s="45">
        <f t="shared" si="2"/>
        <v>50.42</v>
      </c>
      <c r="I93" s="128"/>
      <c r="J93" s="128"/>
      <c r="K93" s="128"/>
      <c r="L93" s="128"/>
      <c r="M93" s="128"/>
      <c r="N93" s="128"/>
      <c r="O93" s="128"/>
      <c r="P93" s="128"/>
      <c r="Q93" s="128"/>
      <c r="R93" s="128"/>
      <c r="S93" s="128"/>
    </row>
    <row r="94" spans="1:19" s="81" customFormat="1" ht="22.5" customHeight="1">
      <c r="A94" s="20">
        <v>312001</v>
      </c>
      <c r="B94" s="21" t="s">
        <v>897</v>
      </c>
      <c r="C94" s="20" t="s">
        <v>1540</v>
      </c>
      <c r="D94" s="22" t="s">
        <v>1014</v>
      </c>
      <c r="E94" s="45">
        <v>400</v>
      </c>
      <c r="F94" s="45">
        <v>0</v>
      </c>
      <c r="G94" s="45">
        <v>400</v>
      </c>
      <c r="H94" s="45">
        <f t="shared" si="2"/>
        <v>0</v>
      </c>
      <c r="I94" s="128"/>
      <c r="J94" s="128"/>
      <c r="K94" s="128"/>
      <c r="L94" s="128"/>
      <c r="M94" s="128"/>
      <c r="N94" s="128"/>
      <c r="O94" s="128"/>
      <c r="P94" s="128"/>
      <c r="Q94" s="128"/>
      <c r="R94" s="128"/>
      <c r="S94" s="128"/>
    </row>
    <row r="95" spans="1:19" s="81" customFormat="1" ht="22.5" customHeight="1">
      <c r="A95" s="20">
        <v>312001</v>
      </c>
      <c r="B95" s="21" t="s">
        <v>898</v>
      </c>
      <c r="C95" s="20" t="s">
        <v>1540</v>
      </c>
      <c r="D95" s="22" t="s">
        <v>1015</v>
      </c>
      <c r="E95" s="45">
        <v>0</v>
      </c>
      <c r="F95" s="45">
        <v>0</v>
      </c>
      <c r="G95" s="45">
        <v>0</v>
      </c>
      <c r="H95" s="45">
        <f t="shared" si="2"/>
        <v>0</v>
      </c>
      <c r="I95" s="128"/>
      <c r="J95" s="128"/>
      <c r="K95" s="128"/>
      <c r="L95" s="128"/>
      <c r="M95" s="128"/>
      <c r="N95" s="128"/>
      <c r="O95" s="128"/>
      <c r="P95" s="128"/>
      <c r="Q95" s="128"/>
      <c r="R95" s="128"/>
      <c r="S95" s="128"/>
    </row>
    <row r="96" spans="1:19" s="81" customFormat="1" ht="22.5" customHeight="1">
      <c r="A96" s="20">
        <v>312001</v>
      </c>
      <c r="B96" s="21" t="s">
        <v>899</v>
      </c>
      <c r="C96" s="20" t="s">
        <v>1540</v>
      </c>
      <c r="D96" s="22" t="s">
        <v>1016</v>
      </c>
      <c r="E96" s="45">
        <v>0</v>
      </c>
      <c r="F96" s="45">
        <v>0</v>
      </c>
      <c r="G96" s="45">
        <v>0</v>
      </c>
      <c r="H96" s="45">
        <f t="shared" si="2"/>
        <v>0</v>
      </c>
      <c r="I96" s="128"/>
      <c r="J96" s="128"/>
      <c r="K96" s="128"/>
      <c r="L96" s="128"/>
      <c r="M96" s="128"/>
      <c r="N96" s="128"/>
      <c r="O96" s="128"/>
      <c r="P96" s="128"/>
      <c r="Q96" s="128"/>
      <c r="R96" s="128"/>
      <c r="S96" s="128"/>
    </row>
    <row r="97" spans="1:19" s="81" customFormat="1" ht="22.5" customHeight="1">
      <c r="A97" s="20">
        <v>312001</v>
      </c>
      <c r="B97" s="21" t="s">
        <v>900</v>
      </c>
      <c r="C97" s="20" t="s">
        <v>1540</v>
      </c>
      <c r="D97" s="22" t="s">
        <v>805</v>
      </c>
      <c r="E97" s="45">
        <v>15900</v>
      </c>
      <c r="F97" s="45">
        <v>8714</v>
      </c>
      <c r="G97" s="45">
        <v>15900</v>
      </c>
      <c r="H97" s="45">
        <f t="shared" si="2"/>
        <v>54.80503144654087</v>
      </c>
      <c r="I97" s="128"/>
      <c r="J97" s="128"/>
      <c r="K97" s="128"/>
      <c r="L97" s="128"/>
      <c r="M97" s="128"/>
      <c r="N97" s="128"/>
      <c r="O97" s="128"/>
      <c r="P97" s="128"/>
      <c r="Q97" s="128"/>
      <c r="R97" s="128"/>
      <c r="S97" s="128"/>
    </row>
    <row r="98" spans="1:19" s="81" customFormat="1" ht="22.5" customHeight="1">
      <c r="A98" s="20">
        <v>312001</v>
      </c>
      <c r="B98" s="21" t="s">
        <v>901</v>
      </c>
      <c r="C98" s="20" t="s">
        <v>1540</v>
      </c>
      <c r="D98" s="22" t="s">
        <v>1017</v>
      </c>
      <c r="E98" s="45">
        <v>12000</v>
      </c>
      <c r="F98" s="45">
        <v>6251</v>
      </c>
      <c r="G98" s="45">
        <v>12000</v>
      </c>
      <c r="H98" s="45">
        <f t="shared" si="2"/>
        <v>52.09166666666667</v>
      </c>
      <c r="I98" s="128"/>
      <c r="J98" s="128"/>
      <c r="K98" s="128"/>
      <c r="L98" s="128"/>
      <c r="M98" s="128"/>
      <c r="N98" s="128"/>
      <c r="O98" s="128"/>
      <c r="P98" s="128"/>
      <c r="Q98" s="128"/>
      <c r="R98" s="128"/>
      <c r="S98" s="128"/>
    </row>
    <row r="99" spans="1:19" s="81" customFormat="1" ht="22.5" customHeight="1">
      <c r="A99" s="20">
        <v>312001</v>
      </c>
      <c r="B99" s="21" t="s">
        <v>902</v>
      </c>
      <c r="C99" s="20" t="s">
        <v>1540</v>
      </c>
      <c r="D99" s="22" t="s">
        <v>1018</v>
      </c>
      <c r="E99" s="45">
        <v>0</v>
      </c>
      <c r="F99" s="45">
        <v>0</v>
      </c>
      <c r="G99" s="45">
        <v>0</v>
      </c>
      <c r="H99" s="45">
        <f t="shared" si="2"/>
        <v>0</v>
      </c>
      <c r="I99" s="128"/>
      <c r="J99" s="128"/>
      <c r="K99" s="128"/>
      <c r="L99" s="128"/>
      <c r="M99" s="128"/>
      <c r="N99" s="128"/>
      <c r="O99" s="128"/>
      <c r="P99" s="128"/>
      <c r="Q99" s="128"/>
      <c r="R99" s="128"/>
      <c r="S99" s="128"/>
    </row>
    <row r="100" spans="1:19" s="81" customFormat="1" ht="22.5" customHeight="1">
      <c r="A100" s="20">
        <v>312001</v>
      </c>
      <c r="B100" s="21" t="s">
        <v>903</v>
      </c>
      <c r="C100" s="20" t="s">
        <v>1540</v>
      </c>
      <c r="D100" s="22" t="s">
        <v>804</v>
      </c>
      <c r="E100" s="45">
        <v>420</v>
      </c>
      <c r="F100" s="45">
        <v>0</v>
      </c>
      <c r="G100" s="45">
        <v>420</v>
      </c>
      <c r="H100" s="45">
        <f t="shared" si="2"/>
        <v>0</v>
      </c>
      <c r="I100" s="128"/>
      <c r="J100" s="128"/>
      <c r="K100" s="128"/>
      <c r="L100" s="128"/>
      <c r="M100" s="128"/>
      <c r="N100" s="128"/>
      <c r="O100" s="128"/>
      <c r="P100" s="128"/>
      <c r="Q100" s="128"/>
      <c r="R100" s="128"/>
      <c r="S100" s="128"/>
    </row>
    <row r="101" spans="1:19" s="81" customFormat="1" ht="22.5" customHeight="1">
      <c r="A101" s="20">
        <v>312001</v>
      </c>
      <c r="B101" s="21" t="s">
        <v>904</v>
      </c>
      <c r="C101" s="20" t="s">
        <v>1540</v>
      </c>
      <c r="D101" s="22" t="s">
        <v>1019</v>
      </c>
      <c r="E101" s="45">
        <v>2030</v>
      </c>
      <c r="F101" s="45">
        <v>796.8</v>
      </c>
      <c r="G101" s="45">
        <v>2030</v>
      </c>
      <c r="H101" s="45">
        <f t="shared" si="2"/>
        <v>39.251231527093594</v>
      </c>
      <c r="I101" s="128"/>
      <c r="J101" s="1"/>
      <c r="K101" s="128"/>
      <c r="L101" s="128"/>
      <c r="M101" s="128"/>
      <c r="N101" s="128"/>
      <c r="O101" s="128"/>
      <c r="P101" s="128"/>
      <c r="Q101" s="128"/>
      <c r="R101" s="128"/>
      <c r="S101" s="128"/>
    </row>
    <row r="102" spans="1:19" s="81" customFormat="1" ht="22.5" customHeight="1">
      <c r="A102" s="20">
        <v>312001</v>
      </c>
      <c r="B102" s="21" t="s">
        <v>905</v>
      </c>
      <c r="C102" s="20" t="s">
        <v>1540</v>
      </c>
      <c r="D102" s="22" t="s">
        <v>1020</v>
      </c>
      <c r="E102" s="45">
        <v>9000</v>
      </c>
      <c r="F102" s="45">
        <v>5477.58</v>
      </c>
      <c r="G102" s="45">
        <v>9000</v>
      </c>
      <c r="H102" s="45">
        <f t="shared" si="2"/>
        <v>60.861999999999995</v>
      </c>
      <c r="I102" s="128"/>
      <c r="J102" s="128"/>
      <c r="K102" s="128"/>
      <c r="L102" s="128"/>
      <c r="M102" s="128"/>
      <c r="N102" s="128"/>
      <c r="O102" s="128"/>
      <c r="P102" s="128"/>
      <c r="Q102" s="128"/>
      <c r="R102" s="128"/>
      <c r="S102" s="128"/>
    </row>
    <row r="103" spans="1:19" s="81" customFormat="1" ht="22.5" customHeight="1">
      <c r="A103" s="20">
        <v>312001</v>
      </c>
      <c r="B103" s="21" t="s">
        <v>906</v>
      </c>
      <c r="C103" s="20" t="s">
        <v>1540</v>
      </c>
      <c r="D103" s="22" t="s">
        <v>807</v>
      </c>
      <c r="E103" s="45">
        <v>6550</v>
      </c>
      <c r="F103" s="45">
        <v>4779.9</v>
      </c>
      <c r="G103" s="45">
        <v>6550</v>
      </c>
      <c r="H103" s="45">
        <f t="shared" si="2"/>
        <v>72.97557251908397</v>
      </c>
      <c r="I103" s="128"/>
      <c r="J103" s="128"/>
      <c r="K103" s="128"/>
      <c r="L103" s="128"/>
      <c r="M103" s="128"/>
      <c r="N103" s="128"/>
      <c r="O103" s="128"/>
      <c r="P103" s="128"/>
      <c r="Q103" s="128"/>
      <c r="R103" s="128"/>
      <c r="S103" s="128"/>
    </row>
    <row r="104" spans="1:19" s="81" customFormat="1" ht="22.5" customHeight="1">
      <c r="A104" s="20">
        <v>312001</v>
      </c>
      <c r="B104" s="21" t="s">
        <v>907</v>
      </c>
      <c r="C104" s="20" t="s">
        <v>1540</v>
      </c>
      <c r="D104" s="30" t="s">
        <v>800</v>
      </c>
      <c r="E104" s="45">
        <v>900</v>
      </c>
      <c r="F104" s="45">
        <v>833.68</v>
      </c>
      <c r="G104" s="45">
        <v>900</v>
      </c>
      <c r="H104" s="45">
        <f t="shared" si="2"/>
        <v>92.63111111111111</v>
      </c>
      <c r="I104" s="128"/>
      <c r="J104" s="128"/>
      <c r="K104" s="128"/>
      <c r="L104" s="128"/>
      <c r="M104" s="128"/>
      <c r="N104" s="128"/>
      <c r="O104" s="128"/>
      <c r="P104" s="128"/>
      <c r="Q104" s="128"/>
      <c r="R104" s="128"/>
      <c r="S104" s="128"/>
    </row>
    <row r="105" spans="1:19" s="81" customFormat="1" ht="22.5" customHeight="1">
      <c r="A105" s="20">
        <v>312002</v>
      </c>
      <c r="B105" s="21" t="s">
        <v>908</v>
      </c>
      <c r="C105" s="20" t="s">
        <v>1712</v>
      </c>
      <c r="D105" s="22" t="s">
        <v>1021</v>
      </c>
      <c r="E105" s="45">
        <v>12500</v>
      </c>
      <c r="F105" s="45">
        <v>6408.39</v>
      </c>
      <c r="G105" s="45">
        <v>12500</v>
      </c>
      <c r="H105" s="45">
        <f t="shared" si="2"/>
        <v>51.26712</v>
      </c>
      <c r="I105" s="128"/>
      <c r="J105" s="128"/>
      <c r="K105" s="128"/>
      <c r="L105" s="128"/>
      <c r="M105" s="128"/>
      <c r="N105" s="128"/>
      <c r="O105" s="128"/>
      <c r="P105" s="128"/>
      <c r="Q105" s="128"/>
      <c r="R105" s="128"/>
      <c r="S105" s="128"/>
    </row>
    <row r="106" spans="1:19" s="81" customFormat="1" ht="22.5" customHeight="1">
      <c r="A106" s="20">
        <v>312001</v>
      </c>
      <c r="B106" s="21" t="s">
        <v>909</v>
      </c>
      <c r="C106" s="20" t="s">
        <v>1540</v>
      </c>
      <c r="D106" s="22" t="s">
        <v>1022</v>
      </c>
      <c r="E106" s="45">
        <v>19201</v>
      </c>
      <c r="F106" s="45">
        <v>11710.2</v>
      </c>
      <c r="G106" s="45">
        <v>19201</v>
      </c>
      <c r="H106" s="45">
        <f t="shared" si="2"/>
        <v>60.98744857038696</v>
      </c>
      <c r="I106" s="128"/>
      <c r="J106" s="128"/>
      <c r="K106" s="128"/>
      <c r="L106" s="128"/>
      <c r="M106" s="128"/>
      <c r="N106" s="128"/>
      <c r="O106" s="128"/>
      <c r="P106" s="128"/>
      <c r="Q106" s="128"/>
      <c r="R106" s="128"/>
      <c r="S106" s="128"/>
    </row>
    <row r="107" spans="1:19" s="81" customFormat="1" ht="22.5" customHeight="1">
      <c r="A107" s="20">
        <v>312001</v>
      </c>
      <c r="B107" s="21" t="s">
        <v>1271</v>
      </c>
      <c r="C107" s="20" t="s">
        <v>1540</v>
      </c>
      <c r="D107" s="22" t="s">
        <v>1023</v>
      </c>
      <c r="E107" s="45">
        <v>5000</v>
      </c>
      <c r="F107" s="45">
        <v>0</v>
      </c>
      <c r="G107" s="45">
        <v>5000</v>
      </c>
      <c r="H107" s="45">
        <f t="shared" si="2"/>
        <v>0</v>
      </c>
      <c r="I107" s="128"/>
      <c r="J107" s="128"/>
      <c r="K107" s="128"/>
      <c r="L107" s="128"/>
      <c r="M107" s="128"/>
      <c r="N107" s="128"/>
      <c r="O107" s="128"/>
      <c r="P107" s="128"/>
      <c r="Q107" s="128"/>
      <c r="R107" s="128"/>
      <c r="S107" s="128"/>
    </row>
    <row r="108" spans="1:19" s="81" customFormat="1" ht="22.5" customHeight="1">
      <c r="A108" s="20">
        <v>312001</v>
      </c>
      <c r="B108" s="21" t="s">
        <v>1272</v>
      </c>
      <c r="C108" s="20" t="s">
        <v>1540</v>
      </c>
      <c r="D108" s="22" t="s">
        <v>850</v>
      </c>
      <c r="E108" s="45">
        <v>0</v>
      </c>
      <c r="F108" s="45">
        <v>28500</v>
      </c>
      <c r="G108" s="45">
        <v>0</v>
      </c>
      <c r="H108" s="45">
        <f t="shared" si="2"/>
        <v>0</v>
      </c>
      <c r="I108" s="128"/>
      <c r="J108" s="128"/>
      <c r="K108" s="128"/>
      <c r="L108" s="128"/>
      <c r="M108" s="128"/>
      <c r="N108" s="128"/>
      <c r="O108" s="128"/>
      <c r="P108" s="128"/>
      <c r="Q108" s="128"/>
      <c r="R108" s="128"/>
      <c r="S108" s="128"/>
    </row>
    <row r="109" spans="1:19" s="81" customFormat="1" ht="22.5" customHeight="1">
      <c r="A109" s="20">
        <v>312001</v>
      </c>
      <c r="B109" s="21" t="s">
        <v>1273</v>
      </c>
      <c r="C109" s="20" t="s">
        <v>1540</v>
      </c>
      <c r="D109" s="22" t="s">
        <v>853</v>
      </c>
      <c r="E109" s="45">
        <v>0</v>
      </c>
      <c r="F109" s="45">
        <v>8830.55</v>
      </c>
      <c r="G109" s="45">
        <v>8830</v>
      </c>
      <c r="H109" s="45">
        <f t="shared" si="2"/>
        <v>0</v>
      </c>
      <c r="I109" s="128"/>
      <c r="J109" s="128"/>
      <c r="K109" s="128"/>
      <c r="L109" s="128"/>
      <c r="M109" s="128"/>
      <c r="N109" s="128"/>
      <c r="O109" s="128"/>
      <c r="P109" s="128"/>
      <c r="Q109" s="128"/>
      <c r="R109" s="128"/>
      <c r="S109" s="128"/>
    </row>
    <row r="110" spans="1:19" s="81" customFormat="1" ht="22.5" customHeight="1">
      <c r="A110" s="20">
        <v>312012</v>
      </c>
      <c r="B110" s="21" t="s">
        <v>1274</v>
      </c>
      <c r="C110" s="20" t="s">
        <v>1540</v>
      </c>
      <c r="D110" s="22" t="s">
        <v>802</v>
      </c>
      <c r="E110" s="45">
        <v>1616</v>
      </c>
      <c r="F110" s="45">
        <v>1615.41</v>
      </c>
      <c r="G110" s="45">
        <v>1616</v>
      </c>
      <c r="H110" s="45">
        <f t="shared" si="2"/>
        <v>99.96349009900992</v>
      </c>
      <c r="I110" s="128"/>
      <c r="J110" s="128"/>
      <c r="K110" s="128"/>
      <c r="L110" s="128"/>
      <c r="M110" s="128"/>
      <c r="N110" s="128"/>
      <c r="O110" s="128"/>
      <c r="P110" s="128"/>
      <c r="Q110" s="128"/>
      <c r="R110" s="128"/>
      <c r="S110" s="128"/>
    </row>
    <row r="111" spans="1:19" s="81" customFormat="1" ht="22.5" customHeight="1">
      <c r="A111" s="20">
        <v>312012</v>
      </c>
      <c r="B111" s="21" t="s">
        <v>1275</v>
      </c>
      <c r="C111" s="20" t="s">
        <v>1540</v>
      </c>
      <c r="D111" s="22" t="s">
        <v>803</v>
      </c>
      <c r="E111" s="45">
        <v>1314</v>
      </c>
      <c r="F111" s="45">
        <v>1313.16</v>
      </c>
      <c r="G111" s="45">
        <v>1314</v>
      </c>
      <c r="H111" s="45">
        <f t="shared" si="2"/>
        <v>99.93607305936074</v>
      </c>
      <c r="I111" s="128"/>
      <c r="J111" s="128"/>
      <c r="K111" s="128"/>
      <c r="L111" s="128"/>
      <c r="M111" s="128"/>
      <c r="N111" s="128"/>
      <c r="O111" s="128"/>
      <c r="P111" s="128"/>
      <c r="Q111" s="128"/>
      <c r="R111" s="128"/>
      <c r="S111" s="128"/>
    </row>
    <row r="112" spans="1:19" s="81" customFormat="1" ht="22.5" customHeight="1">
      <c r="A112" s="20">
        <v>312001</v>
      </c>
      <c r="B112" s="21" t="s">
        <v>242</v>
      </c>
      <c r="C112" s="20" t="s">
        <v>1540</v>
      </c>
      <c r="D112" s="22" t="s">
        <v>1024</v>
      </c>
      <c r="E112" s="45">
        <v>0</v>
      </c>
      <c r="F112" s="45">
        <v>0</v>
      </c>
      <c r="G112" s="45">
        <v>0</v>
      </c>
      <c r="H112" s="45">
        <f t="shared" si="2"/>
        <v>0</v>
      </c>
      <c r="I112" s="128"/>
      <c r="J112" s="128"/>
      <c r="K112" s="128"/>
      <c r="L112" s="128"/>
      <c r="M112" s="128"/>
      <c r="N112" s="128"/>
      <c r="O112" s="128"/>
      <c r="P112" s="128"/>
      <c r="Q112" s="128"/>
      <c r="R112" s="128"/>
      <c r="S112" s="128"/>
    </row>
    <row r="113" spans="1:19" s="81" customFormat="1" ht="22.5" customHeight="1">
      <c r="A113" s="20">
        <v>312001</v>
      </c>
      <c r="B113" s="21" t="s">
        <v>1006</v>
      </c>
      <c r="C113" s="20" t="s">
        <v>1540</v>
      </c>
      <c r="D113" s="30" t="s">
        <v>1025</v>
      </c>
      <c r="E113" s="45">
        <v>0</v>
      </c>
      <c r="F113" s="45">
        <v>0</v>
      </c>
      <c r="G113" s="45">
        <v>0</v>
      </c>
      <c r="H113" s="45">
        <f t="shared" si="2"/>
        <v>0</v>
      </c>
      <c r="I113" s="128"/>
      <c r="J113" s="128"/>
      <c r="K113" s="128"/>
      <c r="L113" s="128"/>
      <c r="M113" s="128"/>
      <c r="N113" s="128"/>
      <c r="O113" s="128"/>
      <c r="P113" s="128"/>
      <c r="Q113" s="128"/>
      <c r="R113" s="128"/>
      <c r="S113" s="128"/>
    </row>
    <row r="114" spans="1:19" s="81" customFormat="1" ht="22.5" customHeight="1">
      <c r="A114" s="20">
        <v>312001</v>
      </c>
      <c r="B114" s="21" t="s">
        <v>1007</v>
      </c>
      <c r="C114" s="20" t="s">
        <v>1540</v>
      </c>
      <c r="D114" s="22" t="s">
        <v>806</v>
      </c>
      <c r="E114" s="45">
        <v>1800</v>
      </c>
      <c r="F114" s="45">
        <v>1320</v>
      </c>
      <c r="G114" s="45">
        <v>1800</v>
      </c>
      <c r="H114" s="45">
        <f t="shared" si="2"/>
        <v>73.33333333333333</v>
      </c>
      <c r="I114" s="128"/>
      <c r="J114" s="128"/>
      <c r="K114" s="128"/>
      <c r="L114" s="128"/>
      <c r="M114" s="128"/>
      <c r="N114" s="128"/>
      <c r="O114" s="128"/>
      <c r="P114" s="128"/>
      <c r="Q114" s="128"/>
      <c r="R114" s="128"/>
      <c r="S114" s="128"/>
    </row>
    <row r="115" spans="1:19" s="81" customFormat="1" ht="22.5" customHeight="1">
      <c r="A115" s="20">
        <v>312001</v>
      </c>
      <c r="B115" s="21" t="s">
        <v>1008</v>
      </c>
      <c r="C115" s="20" t="s">
        <v>1540</v>
      </c>
      <c r="D115" s="30" t="s">
        <v>1026</v>
      </c>
      <c r="E115" s="45">
        <v>0</v>
      </c>
      <c r="F115" s="45">
        <v>0</v>
      </c>
      <c r="G115" s="45">
        <v>0</v>
      </c>
      <c r="H115" s="45">
        <f t="shared" si="2"/>
        <v>0</v>
      </c>
      <c r="I115" s="128"/>
      <c r="J115" s="128"/>
      <c r="K115" s="128"/>
      <c r="L115" s="128"/>
      <c r="M115" s="128"/>
      <c r="N115" s="128"/>
      <c r="O115" s="128"/>
      <c r="P115" s="128"/>
      <c r="Q115" s="128"/>
      <c r="R115" s="128"/>
      <c r="S115" s="128"/>
    </row>
    <row r="116" spans="1:19" s="81" customFormat="1" ht="22.5" customHeight="1">
      <c r="A116" s="20">
        <v>312001</v>
      </c>
      <c r="B116" s="21" t="s">
        <v>1009</v>
      </c>
      <c r="C116" s="20" t="s">
        <v>1540</v>
      </c>
      <c r="D116" s="30" t="s">
        <v>1027</v>
      </c>
      <c r="E116" s="45">
        <v>0</v>
      </c>
      <c r="F116" s="45">
        <v>0</v>
      </c>
      <c r="G116" s="45">
        <v>0</v>
      </c>
      <c r="H116" s="45">
        <f t="shared" si="2"/>
        <v>0</v>
      </c>
      <c r="I116" s="128"/>
      <c r="J116" s="128"/>
      <c r="K116" s="128"/>
      <c r="L116" s="128"/>
      <c r="M116" s="128"/>
      <c r="N116" s="128"/>
      <c r="O116" s="128"/>
      <c r="P116" s="128"/>
      <c r="Q116" s="128"/>
      <c r="R116" s="128"/>
      <c r="S116" s="128"/>
    </row>
    <row r="117" spans="1:19" s="81" customFormat="1" ht="22.5" customHeight="1">
      <c r="A117" s="20">
        <v>312001</v>
      </c>
      <c r="B117" s="21" t="s">
        <v>1010</v>
      </c>
      <c r="C117" s="20" t="s">
        <v>1540</v>
      </c>
      <c r="D117" s="30" t="s">
        <v>801</v>
      </c>
      <c r="E117" s="45">
        <v>17280</v>
      </c>
      <c r="F117" s="45">
        <v>17280</v>
      </c>
      <c r="G117" s="45">
        <v>17280</v>
      </c>
      <c r="H117" s="45">
        <f t="shared" si="2"/>
        <v>100</v>
      </c>
      <c r="I117" s="128"/>
      <c r="J117" s="128"/>
      <c r="K117" s="128"/>
      <c r="L117" s="128"/>
      <c r="M117" s="128"/>
      <c r="N117" s="128"/>
      <c r="O117" s="128"/>
      <c r="P117" s="128"/>
      <c r="Q117" s="128"/>
      <c r="R117" s="128"/>
      <c r="S117" s="128"/>
    </row>
    <row r="118" spans="1:19" s="81" customFormat="1" ht="22.5" customHeight="1">
      <c r="A118" s="20">
        <v>312001</v>
      </c>
      <c r="B118" s="21" t="s">
        <v>1028</v>
      </c>
      <c r="C118" s="20" t="s">
        <v>1540</v>
      </c>
      <c r="D118" s="30" t="s">
        <v>1029</v>
      </c>
      <c r="E118" s="45">
        <v>26496</v>
      </c>
      <c r="F118" s="45">
        <v>26496</v>
      </c>
      <c r="G118" s="45">
        <v>26496</v>
      </c>
      <c r="H118" s="45">
        <f t="shared" si="2"/>
        <v>100</v>
      </c>
      <c r="I118" s="128"/>
      <c r="J118" s="128"/>
      <c r="K118" s="128"/>
      <c r="L118" s="128"/>
      <c r="M118" s="128"/>
      <c r="N118" s="128"/>
      <c r="O118" s="128"/>
      <c r="P118" s="128"/>
      <c r="Q118" s="128"/>
      <c r="R118" s="128"/>
      <c r="S118" s="128"/>
    </row>
    <row r="119" spans="1:19" s="81" customFormat="1" ht="22.5" customHeight="1">
      <c r="A119" s="20">
        <v>312001</v>
      </c>
      <c r="B119" s="21" t="s">
        <v>1030</v>
      </c>
      <c r="C119" s="20" t="s">
        <v>1540</v>
      </c>
      <c r="D119" s="30" t="s">
        <v>244</v>
      </c>
      <c r="E119" s="45">
        <v>400</v>
      </c>
      <c r="F119" s="45">
        <v>367.36</v>
      </c>
      <c r="G119" s="45">
        <v>800</v>
      </c>
      <c r="H119" s="45">
        <f t="shared" si="2"/>
        <v>91.84</v>
      </c>
      <c r="I119" s="128"/>
      <c r="J119" s="128"/>
      <c r="K119" s="128"/>
      <c r="L119" s="128"/>
      <c r="M119" s="128"/>
      <c r="N119" s="128"/>
      <c r="O119" s="128"/>
      <c r="P119" s="128"/>
      <c r="Q119" s="128"/>
      <c r="R119" s="128"/>
      <c r="S119" s="128"/>
    </row>
    <row r="120" spans="1:19" s="81" customFormat="1" ht="22.5" customHeight="1">
      <c r="A120" s="20">
        <v>312001</v>
      </c>
      <c r="B120" s="21" t="s">
        <v>1031</v>
      </c>
      <c r="C120" s="20" t="s">
        <v>473</v>
      </c>
      <c r="D120" s="30" t="s">
        <v>808</v>
      </c>
      <c r="E120" s="45">
        <v>2428</v>
      </c>
      <c r="F120" s="45">
        <v>1212.9</v>
      </c>
      <c r="G120" s="45">
        <v>2428</v>
      </c>
      <c r="H120" s="45">
        <f t="shared" si="2"/>
        <v>49.95469522240528</v>
      </c>
      <c r="I120" s="128"/>
      <c r="J120" s="128"/>
      <c r="K120" s="128"/>
      <c r="L120" s="128"/>
      <c r="M120" s="128"/>
      <c r="N120" s="128"/>
      <c r="O120" s="128"/>
      <c r="P120" s="128"/>
      <c r="Q120" s="128"/>
      <c r="R120" s="128"/>
      <c r="S120" s="128"/>
    </row>
    <row r="121" spans="1:19" s="81" customFormat="1" ht="22.5" customHeight="1">
      <c r="A121" s="20">
        <v>312001</v>
      </c>
      <c r="B121" s="21" t="s">
        <v>1032</v>
      </c>
      <c r="C121" s="20" t="s">
        <v>473</v>
      </c>
      <c r="D121" s="30" t="s">
        <v>809</v>
      </c>
      <c r="E121" s="45">
        <v>450</v>
      </c>
      <c r="F121" s="45">
        <v>225.54</v>
      </c>
      <c r="G121" s="45">
        <v>450</v>
      </c>
      <c r="H121" s="45">
        <f t="shared" si="2"/>
        <v>50.12</v>
      </c>
      <c r="I121" s="128"/>
      <c r="J121" s="128"/>
      <c r="K121" s="128"/>
      <c r="L121" s="128"/>
      <c r="M121" s="128"/>
      <c r="N121" s="128"/>
      <c r="O121" s="128"/>
      <c r="P121" s="128"/>
      <c r="Q121" s="128"/>
      <c r="R121" s="128"/>
      <c r="S121" s="128"/>
    </row>
    <row r="122" spans="1:19" s="81" customFormat="1" ht="22.5" customHeight="1">
      <c r="A122" s="20">
        <v>312001</v>
      </c>
      <c r="B122" s="21" t="s">
        <v>1033</v>
      </c>
      <c r="C122" s="20" t="s">
        <v>473</v>
      </c>
      <c r="D122" s="30" t="s">
        <v>810</v>
      </c>
      <c r="E122" s="45">
        <v>372</v>
      </c>
      <c r="F122" s="45">
        <v>186.72</v>
      </c>
      <c r="G122" s="45">
        <v>372</v>
      </c>
      <c r="H122" s="45">
        <f t="shared" si="2"/>
        <v>50.193548387096776</v>
      </c>
      <c r="I122" s="128"/>
      <c r="J122" s="128"/>
      <c r="K122" s="128"/>
      <c r="L122" s="128"/>
      <c r="M122" s="128"/>
      <c r="N122" s="128"/>
      <c r="O122" s="128"/>
      <c r="P122" s="128"/>
      <c r="Q122" s="128"/>
      <c r="R122" s="128"/>
      <c r="S122" s="128"/>
    </row>
    <row r="123" spans="1:19" s="81" customFormat="1" ht="22.5" customHeight="1">
      <c r="A123" s="20">
        <v>312001</v>
      </c>
      <c r="B123" s="21" t="s">
        <v>1034</v>
      </c>
      <c r="C123" s="20" t="s">
        <v>1540</v>
      </c>
      <c r="D123" s="30" t="s">
        <v>1035</v>
      </c>
      <c r="E123" s="45">
        <v>7000</v>
      </c>
      <c r="F123" s="45">
        <v>8873.62</v>
      </c>
      <c r="G123" s="45">
        <v>7000</v>
      </c>
      <c r="H123" s="45">
        <f t="shared" si="2"/>
        <v>126.766</v>
      </c>
      <c r="I123" s="128"/>
      <c r="J123" s="128"/>
      <c r="K123" s="128"/>
      <c r="L123" s="128"/>
      <c r="M123" s="128"/>
      <c r="N123" s="128"/>
      <c r="O123" s="128"/>
      <c r="P123" s="128"/>
      <c r="Q123" s="128"/>
      <c r="R123" s="128"/>
      <c r="S123" s="128"/>
    </row>
    <row r="124" spans="1:19" s="81" customFormat="1" ht="22.5" customHeight="1">
      <c r="A124" s="20">
        <v>312001</v>
      </c>
      <c r="B124" s="21" t="s">
        <v>1036</v>
      </c>
      <c r="C124" s="20" t="s">
        <v>1540</v>
      </c>
      <c r="D124" s="30" t="s">
        <v>848</v>
      </c>
      <c r="E124" s="45">
        <v>0</v>
      </c>
      <c r="F124" s="45">
        <v>3600</v>
      </c>
      <c r="G124" s="45">
        <v>0</v>
      </c>
      <c r="H124" s="45">
        <f t="shared" si="2"/>
        <v>0</v>
      </c>
      <c r="I124" s="128"/>
      <c r="J124" s="128"/>
      <c r="K124" s="128"/>
      <c r="L124" s="128"/>
      <c r="M124" s="128"/>
      <c r="N124" s="128"/>
      <c r="O124" s="128"/>
      <c r="P124" s="128"/>
      <c r="Q124" s="128"/>
      <c r="R124" s="128"/>
      <c r="S124" s="128"/>
    </row>
    <row r="125" spans="1:19" s="81" customFormat="1" ht="22.5" customHeight="1">
      <c r="A125" s="20">
        <v>312007</v>
      </c>
      <c r="B125" s="21" t="s">
        <v>1037</v>
      </c>
      <c r="C125" s="20" t="s">
        <v>844</v>
      </c>
      <c r="D125" s="22" t="s">
        <v>849</v>
      </c>
      <c r="E125" s="45">
        <v>0</v>
      </c>
      <c r="F125" s="45">
        <v>15558.34</v>
      </c>
      <c r="G125" s="45">
        <v>0</v>
      </c>
      <c r="H125" s="45">
        <f t="shared" si="2"/>
        <v>0</v>
      </c>
      <c r="I125" s="128"/>
      <c r="J125" s="128"/>
      <c r="K125" s="128"/>
      <c r="L125" s="128"/>
      <c r="M125" s="128"/>
      <c r="N125" s="128"/>
      <c r="O125" s="128"/>
      <c r="P125" s="128"/>
      <c r="Q125" s="128"/>
      <c r="R125" s="128"/>
      <c r="S125" s="128"/>
    </row>
    <row r="126" spans="1:19" s="81" customFormat="1" ht="22.5" customHeight="1">
      <c r="A126" s="86" t="s">
        <v>1712</v>
      </c>
      <c r="B126" s="86" t="s">
        <v>1713</v>
      </c>
      <c r="C126" s="14" t="s">
        <v>475</v>
      </c>
      <c r="D126" s="15" t="s">
        <v>1714</v>
      </c>
      <c r="E126" s="39"/>
      <c r="F126" s="39"/>
      <c r="G126" s="39"/>
      <c r="H126" s="39"/>
      <c r="I126" s="128"/>
      <c r="J126" s="128"/>
      <c r="K126" s="128"/>
      <c r="L126" s="128"/>
      <c r="M126" s="128"/>
      <c r="N126" s="128"/>
      <c r="O126" s="128"/>
      <c r="P126" s="128"/>
      <c r="Q126" s="128"/>
      <c r="R126" s="128"/>
      <c r="S126" s="128"/>
    </row>
    <row r="127" spans="1:19" s="81" customFormat="1" ht="22.5" customHeight="1">
      <c r="A127" s="40"/>
      <c r="B127" s="165">
        <v>41640</v>
      </c>
      <c r="C127" s="42" t="s">
        <v>477</v>
      </c>
      <c r="D127" s="94" t="s">
        <v>1707</v>
      </c>
      <c r="E127" s="44">
        <f>SUM(E128:E130)</f>
        <v>0</v>
      </c>
      <c r="F127" s="44">
        <f>SUM(F128:F130)</f>
        <v>17502.45</v>
      </c>
      <c r="G127" s="44">
        <f>SUM(G128:G130)</f>
        <v>0</v>
      </c>
      <c r="H127" s="44">
        <f>IF(E127=0,,F127/E127*100)</f>
        <v>0</v>
      </c>
      <c r="I127" s="128"/>
      <c r="J127" s="128"/>
      <c r="K127" s="128"/>
      <c r="L127" s="128"/>
      <c r="M127" s="128"/>
      <c r="N127" s="128"/>
      <c r="O127" s="128"/>
      <c r="P127" s="128"/>
      <c r="Q127" s="128"/>
      <c r="R127" s="128"/>
      <c r="S127" s="128"/>
    </row>
    <row r="128" spans="1:19" s="81" customFormat="1" ht="22.5" customHeight="1">
      <c r="A128" s="152">
        <v>312001</v>
      </c>
      <c r="B128" s="152" t="s">
        <v>1715</v>
      </c>
      <c r="C128" s="32" t="s">
        <v>796</v>
      </c>
      <c r="D128" s="30" t="s">
        <v>793</v>
      </c>
      <c r="E128" s="110">
        <v>0</v>
      </c>
      <c r="F128" s="164">
        <v>15.57</v>
      </c>
      <c r="G128" s="110">
        <v>0</v>
      </c>
      <c r="H128" s="164">
        <f>IF(E128=0,,F128/E128*100)</f>
        <v>0</v>
      </c>
      <c r="I128" s="128"/>
      <c r="J128" s="128"/>
      <c r="K128" s="128"/>
      <c r="L128" s="128"/>
      <c r="M128" s="128"/>
      <c r="N128" s="128"/>
      <c r="O128" s="128"/>
      <c r="P128" s="128"/>
      <c r="Q128" s="128"/>
      <c r="R128" s="128"/>
      <c r="S128" s="128"/>
    </row>
    <row r="129" spans="1:19" s="81" customFormat="1" ht="22.5" customHeight="1">
      <c r="A129" s="152">
        <v>312001</v>
      </c>
      <c r="B129" s="152" t="s">
        <v>791</v>
      </c>
      <c r="C129" s="32" t="s">
        <v>797</v>
      </c>
      <c r="D129" s="30" t="s">
        <v>794</v>
      </c>
      <c r="E129" s="110">
        <v>0</v>
      </c>
      <c r="F129" s="164">
        <v>0</v>
      </c>
      <c r="G129" s="110">
        <v>0</v>
      </c>
      <c r="H129" s="164">
        <f>IF(E129=0,,F129/E129*100)</f>
        <v>0</v>
      </c>
      <c r="I129" s="128"/>
      <c r="J129" s="128"/>
      <c r="K129" s="128"/>
      <c r="L129" s="128"/>
      <c r="M129" s="128"/>
      <c r="N129" s="128"/>
      <c r="O129" s="128"/>
      <c r="P129" s="128"/>
      <c r="Q129" s="128"/>
      <c r="R129" s="128"/>
      <c r="S129" s="128"/>
    </row>
    <row r="130" spans="1:19" s="81" customFormat="1" ht="22.5" customHeight="1">
      <c r="A130" s="152">
        <v>312001</v>
      </c>
      <c r="B130" s="152" t="s">
        <v>792</v>
      </c>
      <c r="C130" s="32" t="s">
        <v>798</v>
      </c>
      <c r="D130" s="30" t="s">
        <v>852</v>
      </c>
      <c r="E130" s="110">
        <v>0</v>
      </c>
      <c r="F130" s="164">
        <v>17486.88</v>
      </c>
      <c r="G130" s="110">
        <v>0</v>
      </c>
      <c r="H130" s="164">
        <f>IF(E130=0,,F130/E130*100)</f>
        <v>0</v>
      </c>
      <c r="I130" s="128"/>
      <c r="J130" s="128"/>
      <c r="K130" s="128"/>
      <c r="L130" s="128"/>
      <c r="M130" s="128"/>
      <c r="N130" s="128"/>
      <c r="O130" s="128"/>
      <c r="P130" s="128"/>
      <c r="Q130" s="128"/>
      <c r="R130" s="128"/>
      <c r="S130" s="128"/>
    </row>
    <row r="131" spans="1:19" s="81" customFormat="1" ht="22.5" customHeight="1">
      <c r="A131" s="86" t="s">
        <v>1716</v>
      </c>
      <c r="B131" s="86" t="s">
        <v>1717</v>
      </c>
      <c r="C131" s="14" t="s">
        <v>475</v>
      </c>
      <c r="D131" s="15" t="s">
        <v>1718</v>
      </c>
      <c r="E131" s="39"/>
      <c r="F131" s="39"/>
      <c r="G131" s="39"/>
      <c r="H131" s="39"/>
      <c r="I131" s="128"/>
      <c r="J131" s="128"/>
      <c r="K131" s="128"/>
      <c r="L131" s="128"/>
      <c r="M131" s="128"/>
      <c r="N131" s="128"/>
      <c r="O131" s="128"/>
      <c r="P131" s="128"/>
      <c r="Q131" s="128"/>
      <c r="R131" s="128"/>
      <c r="S131" s="128"/>
    </row>
    <row r="132" spans="1:19" s="81" customFormat="1" ht="22.5" customHeight="1">
      <c r="A132" s="40"/>
      <c r="B132" s="165">
        <v>42005</v>
      </c>
      <c r="C132" s="42" t="s">
        <v>477</v>
      </c>
      <c r="D132" s="94" t="s">
        <v>1718</v>
      </c>
      <c r="E132" s="44">
        <f>SUM(E133:E133)</f>
        <v>0</v>
      </c>
      <c r="F132" s="44">
        <f>SUM(F133:F133)</f>
        <v>180.74</v>
      </c>
      <c r="G132" s="44">
        <f>SUM(G133:G133)</f>
        <v>0</v>
      </c>
      <c r="H132" s="44">
        <f>IF(E132=0,,F132/E132*100)</f>
        <v>0</v>
      </c>
      <c r="I132" s="128"/>
      <c r="J132" s="128"/>
      <c r="K132" s="128"/>
      <c r="L132" s="128"/>
      <c r="M132" s="128"/>
      <c r="N132" s="128"/>
      <c r="O132" s="128"/>
      <c r="P132" s="128"/>
      <c r="Q132" s="128"/>
      <c r="R132" s="128"/>
      <c r="S132" s="128"/>
    </row>
    <row r="133" spans="1:19" s="81" customFormat="1" ht="22.5" customHeight="1">
      <c r="A133" s="20">
        <v>311</v>
      </c>
      <c r="B133" s="21" t="s">
        <v>1719</v>
      </c>
      <c r="C133" s="20" t="s">
        <v>1540</v>
      </c>
      <c r="D133" s="224" t="s">
        <v>847</v>
      </c>
      <c r="E133" s="45">
        <v>0</v>
      </c>
      <c r="F133" s="45">
        <v>180.74</v>
      </c>
      <c r="G133" s="45">
        <v>0</v>
      </c>
      <c r="H133" s="164">
        <f>IF(E133=0,,F133/E133*100)</f>
        <v>0</v>
      </c>
      <c r="I133" s="128"/>
      <c r="J133" s="128"/>
      <c r="K133" s="128"/>
      <c r="L133" s="128"/>
      <c r="M133" s="128"/>
      <c r="N133" s="128"/>
      <c r="O133" s="128"/>
      <c r="P133" s="128"/>
      <c r="Q133" s="128"/>
      <c r="R133" s="128"/>
      <c r="S133" s="128"/>
    </row>
    <row r="134" spans="1:19" s="81" customFormat="1" ht="22.5" customHeight="1">
      <c r="A134" s="86" t="s">
        <v>1720</v>
      </c>
      <c r="B134" s="86" t="s">
        <v>1721</v>
      </c>
      <c r="C134" s="14" t="s">
        <v>475</v>
      </c>
      <c r="D134" s="15" t="s">
        <v>1722</v>
      </c>
      <c r="E134" s="39"/>
      <c r="F134" s="39"/>
      <c r="G134" s="39"/>
      <c r="H134" s="39"/>
      <c r="I134" s="128"/>
      <c r="J134" s="128"/>
      <c r="K134" s="128"/>
      <c r="L134" s="128"/>
      <c r="M134" s="128"/>
      <c r="N134" s="128"/>
      <c r="O134" s="128"/>
      <c r="P134" s="128"/>
      <c r="Q134" s="128"/>
      <c r="R134" s="128"/>
      <c r="S134" s="128"/>
    </row>
    <row r="135" spans="1:19" s="81" customFormat="1" ht="22.5" customHeight="1">
      <c r="A135" s="40"/>
      <c r="B135" s="165">
        <v>42370</v>
      </c>
      <c r="C135" s="42" t="s">
        <v>477</v>
      </c>
      <c r="D135" s="94" t="s">
        <v>1722</v>
      </c>
      <c r="E135" s="44">
        <f>SUM(E136:E136)</f>
        <v>0</v>
      </c>
      <c r="F135" s="44">
        <f>SUM(F136:F136)</f>
        <v>0</v>
      </c>
      <c r="G135" s="44">
        <f>SUM(G136:G136)</f>
        <v>0</v>
      </c>
      <c r="H135" s="44">
        <f>IF(F135=0,,F135/E135*100)</f>
        <v>0</v>
      </c>
      <c r="I135" s="128"/>
      <c r="J135" s="128"/>
      <c r="K135" s="128"/>
      <c r="L135" s="128"/>
      <c r="M135" s="128"/>
      <c r="N135" s="128"/>
      <c r="O135" s="128"/>
      <c r="P135" s="128"/>
      <c r="Q135" s="128"/>
      <c r="R135" s="128"/>
      <c r="S135" s="128"/>
    </row>
    <row r="136" spans="1:19" s="81" customFormat="1" ht="22.5" customHeight="1">
      <c r="A136" s="32"/>
      <c r="B136" s="32" t="s">
        <v>1723</v>
      </c>
      <c r="C136" s="32" t="s">
        <v>1540</v>
      </c>
      <c r="D136" s="35"/>
      <c r="E136" s="110"/>
      <c r="F136" s="45"/>
      <c r="G136" s="45"/>
      <c r="H136" s="45">
        <f>IF(F136=0,,F136/E136*100)</f>
        <v>0</v>
      </c>
      <c r="I136" s="128"/>
      <c r="J136" s="128"/>
      <c r="K136" s="128"/>
      <c r="L136" s="128"/>
      <c r="M136" s="128"/>
      <c r="N136" s="128"/>
      <c r="O136" s="128"/>
      <c r="P136" s="128"/>
      <c r="Q136" s="128"/>
      <c r="R136" s="128"/>
      <c r="S136" s="128"/>
    </row>
    <row r="137" spans="1:19" s="81" customFormat="1" ht="22.5" customHeight="1">
      <c r="A137" s="48"/>
      <c r="B137" s="48"/>
      <c r="C137" s="48"/>
      <c r="D137" s="48" t="s">
        <v>466</v>
      </c>
      <c r="E137" s="50">
        <f>SUM(E135,E132,E127,E89,E86)</f>
        <v>1105558</v>
      </c>
      <c r="F137" s="50">
        <f>SUM(F135,F132,F127,F89,F86)</f>
        <v>680084.52</v>
      </c>
      <c r="G137" s="50">
        <f>SUM(G135,G132,G127,G89,G86)</f>
        <v>1114606</v>
      </c>
      <c r="H137" s="50">
        <f>SUM(H135,H132,H127,H89,H86)</f>
        <v>59.729231754462454</v>
      </c>
      <c r="I137" s="128"/>
      <c r="J137" s="128"/>
      <c r="K137" s="128"/>
      <c r="L137" s="128"/>
      <c r="M137" s="128"/>
      <c r="N137" s="128"/>
      <c r="O137" s="128"/>
      <c r="P137" s="128"/>
      <c r="Q137" s="128"/>
      <c r="R137" s="128"/>
      <c r="S137" s="128"/>
    </row>
    <row r="138" spans="1:19" s="81" customFormat="1" ht="8.25">
      <c r="A138" s="115"/>
      <c r="B138" s="115"/>
      <c r="C138" s="115"/>
      <c r="D138" s="115"/>
      <c r="E138" s="162"/>
      <c r="F138" s="162"/>
      <c r="G138" s="162"/>
      <c r="H138" s="162"/>
      <c r="I138" s="128"/>
      <c r="J138" s="128"/>
      <c r="K138" s="128"/>
      <c r="L138" s="128"/>
      <c r="M138" s="128"/>
      <c r="N138" s="128"/>
      <c r="O138" s="128"/>
      <c r="P138" s="128"/>
      <c r="Q138" s="128"/>
      <c r="R138" s="128"/>
      <c r="S138" s="128"/>
    </row>
    <row r="139" spans="1:19" s="81" customFormat="1" ht="8.25">
      <c r="A139" s="327" t="s">
        <v>713</v>
      </c>
      <c r="B139" s="327"/>
      <c r="C139" s="327"/>
      <c r="D139" s="327"/>
      <c r="E139" s="327"/>
      <c r="F139" s="327"/>
      <c r="G139" s="327"/>
      <c r="H139" s="328"/>
      <c r="I139" s="128"/>
      <c r="J139" s="128"/>
      <c r="K139" s="128"/>
      <c r="L139" s="128"/>
      <c r="M139" s="128"/>
      <c r="N139" s="128"/>
      <c r="O139" s="128"/>
      <c r="P139" s="128"/>
      <c r="Q139" s="128"/>
      <c r="R139" s="128"/>
      <c r="S139" s="128"/>
    </row>
    <row r="140" spans="1:19" s="81" customFormat="1" ht="50.25" customHeight="1">
      <c r="A140" s="329" t="s">
        <v>173</v>
      </c>
      <c r="B140" s="330"/>
      <c r="C140" s="330"/>
      <c r="D140" s="330"/>
      <c r="E140" s="330"/>
      <c r="F140" s="330"/>
      <c r="G140" s="330"/>
      <c r="H140" s="330"/>
      <c r="I140" s="128"/>
      <c r="J140" s="128"/>
      <c r="K140" s="128"/>
      <c r="L140" s="128"/>
      <c r="M140" s="128"/>
      <c r="N140" s="128"/>
      <c r="O140" s="128"/>
      <c r="P140" s="128"/>
      <c r="Q140" s="128"/>
      <c r="R140" s="128"/>
      <c r="S140" s="128"/>
    </row>
    <row r="141" spans="1:19" s="81" customFormat="1" ht="8.25">
      <c r="A141" s="115"/>
      <c r="B141" s="115"/>
      <c r="C141" s="115"/>
      <c r="D141" s="115"/>
      <c r="E141" s="162"/>
      <c r="F141" s="162"/>
      <c r="G141" s="162"/>
      <c r="H141" s="162"/>
      <c r="I141" s="128"/>
      <c r="J141" s="128"/>
      <c r="K141" s="128"/>
      <c r="L141" s="128"/>
      <c r="M141" s="128"/>
      <c r="N141" s="128"/>
      <c r="O141" s="128"/>
      <c r="P141" s="128"/>
      <c r="Q141" s="128"/>
      <c r="R141" s="128"/>
      <c r="S141" s="128"/>
    </row>
    <row r="142" spans="1:19" s="81" customFormat="1" ht="22.5" customHeight="1">
      <c r="A142" s="95" t="s">
        <v>470</v>
      </c>
      <c r="B142" s="97" t="s">
        <v>471</v>
      </c>
      <c r="C142" s="97" t="s">
        <v>472</v>
      </c>
      <c r="D142" s="98" t="s">
        <v>462</v>
      </c>
      <c r="E142" s="95" t="s">
        <v>464</v>
      </c>
      <c r="F142" s="216" t="s">
        <v>1295</v>
      </c>
      <c r="G142" s="230" t="s">
        <v>1297</v>
      </c>
      <c r="H142" s="95" t="s">
        <v>465</v>
      </c>
      <c r="I142" s="128"/>
      <c r="J142" s="128"/>
      <c r="K142" s="128"/>
      <c r="L142" s="128"/>
      <c r="M142" s="128"/>
      <c r="N142" s="128"/>
      <c r="O142" s="128"/>
      <c r="P142" s="128"/>
      <c r="Q142" s="128"/>
      <c r="R142" s="128"/>
      <c r="S142" s="128"/>
    </row>
    <row r="143" spans="1:19" s="81" customFormat="1" ht="22.5" customHeight="1">
      <c r="A143" s="86" t="s">
        <v>473</v>
      </c>
      <c r="B143" s="86" t="s">
        <v>474</v>
      </c>
      <c r="C143" s="14" t="s">
        <v>475</v>
      </c>
      <c r="D143" s="15" t="s">
        <v>476</v>
      </c>
      <c r="E143" s="39"/>
      <c r="F143" s="39"/>
      <c r="G143" s="39"/>
      <c r="H143" s="39"/>
      <c r="I143" s="128"/>
      <c r="J143" s="128"/>
      <c r="K143" s="128"/>
      <c r="L143" s="128"/>
      <c r="M143" s="128"/>
      <c r="N143" s="128"/>
      <c r="O143" s="128"/>
      <c r="P143" s="128"/>
      <c r="Q143" s="128"/>
      <c r="R143" s="128"/>
      <c r="S143" s="128"/>
    </row>
    <row r="144" spans="1:19" s="81" customFormat="1" ht="22.5" customHeight="1">
      <c r="A144" s="40"/>
      <c r="B144" s="163">
        <v>40422</v>
      </c>
      <c r="C144" s="42" t="s">
        <v>477</v>
      </c>
      <c r="D144" s="94" t="s">
        <v>1724</v>
      </c>
      <c r="E144" s="44">
        <f>SUM(E145:E147)</f>
        <v>3000</v>
      </c>
      <c r="F144" s="44">
        <f>SUM(F145:F147)</f>
        <v>1743.25</v>
      </c>
      <c r="G144" s="44">
        <f>SUM(G145:G147)</f>
        <v>3000</v>
      </c>
      <c r="H144" s="44">
        <f>IF(F144=0,,F144/E144*100)</f>
        <v>58.10833333333333</v>
      </c>
      <c r="I144" s="128"/>
      <c r="J144" s="128"/>
      <c r="K144" s="128"/>
      <c r="L144" s="128"/>
      <c r="M144" s="128"/>
      <c r="N144" s="128"/>
      <c r="O144" s="128"/>
      <c r="P144" s="128"/>
      <c r="Q144" s="128"/>
      <c r="R144" s="128"/>
      <c r="S144" s="128"/>
    </row>
    <row r="145" spans="1:19" s="81" customFormat="1" ht="22.5" customHeight="1">
      <c r="A145" s="20">
        <v>242</v>
      </c>
      <c r="B145" s="21" t="s">
        <v>1725</v>
      </c>
      <c r="C145" s="20" t="s">
        <v>1540</v>
      </c>
      <c r="D145" s="30" t="s">
        <v>259</v>
      </c>
      <c r="E145" s="45">
        <v>0</v>
      </c>
      <c r="F145" s="45">
        <v>276.93</v>
      </c>
      <c r="G145" s="45">
        <v>0</v>
      </c>
      <c r="H145" s="45">
        <f>IF(E145=0,,F145/E145*100)</f>
        <v>0</v>
      </c>
      <c r="I145" s="128"/>
      <c r="J145" s="128"/>
      <c r="K145" s="128"/>
      <c r="L145" s="128"/>
      <c r="M145" s="128"/>
      <c r="N145" s="128"/>
      <c r="O145" s="128"/>
      <c r="P145" s="128"/>
      <c r="Q145" s="128"/>
      <c r="R145" s="128"/>
      <c r="S145" s="128"/>
    </row>
    <row r="146" spans="1:19" s="81" customFormat="1" ht="22.5" customHeight="1">
      <c r="A146" s="20">
        <v>240</v>
      </c>
      <c r="B146" s="21" t="s">
        <v>1726</v>
      </c>
      <c r="C146" s="20" t="s">
        <v>1540</v>
      </c>
      <c r="D146" s="22" t="s">
        <v>998</v>
      </c>
      <c r="E146" s="102">
        <v>0</v>
      </c>
      <c r="F146" s="45">
        <v>0</v>
      </c>
      <c r="G146" s="102">
        <v>0</v>
      </c>
      <c r="H146" s="45">
        <f>IF(E146=0,,F146/E146*100)</f>
        <v>0</v>
      </c>
      <c r="I146" s="128"/>
      <c r="J146" s="128"/>
      <c r="K146" s="128"/>
      <c r="L146" s="128"/>
      <c r="M146" s="128"/>
      <c r="N146" s="128"/>
      <c r="O146" s="128"/>
      <c r="P146" s="128"/>
      <c r="Q146" s="128"/>
      <c r="R146" s="128"/>
      <c r="S146" s="128"/>
    </row>
    <row r="147" spans="1:19" s="81" customFormat="1" ht="22.5" customHeight="1">
      <c r="A147" s="20">
        <v>244</v>
      </c>
      <c r="B147" s="21" t="s">
        <v>258</v>
      </c>
      <c r="C147" s="20" t="s">
        <v>1540</v>
      </c>
      <c r="D147" s="22" t="s">
        <v>260</v>
      </c>
      <c r="E147" s="102">
        <v>3000</v>
      </c>
      <c r="F147" s="45">
        <v>1466.32</v>
      </c>
      <c r="G147" s="102">
        <v>3000</v>
      </c>
      <c r="H147" s="45">
        <f>IF(E147=0,,F147/E147*100)</f>
        <v>48.87733333333333</v>
      </c>
      <c r="I147" s="128"/>
      <c r="J147" s="128"/>
      <c r="K147" s="128"/>
      <c r="L147" s="128"/>
      <c r="M147" s="128"/>
      <c r="N147" s="128"/>
      <c r="O147" s="128"/>
      <c r="P147" s="128"/>
      <c r="Q147" s="128"/>
      <c r="R147" s="128"/>
      <c r="S147" s="128"/>
    </row>
    <row r="148" spans="1:19" s="81" customFormat="1" ht="22.5" customHeight="1">
      <c r="A148" s="40"/>
      <c r="B148" s="163">
        <v>40452</v>
      </c>
      <c r="C148" s="42" t="s">
        <v>477</v>
      </c>
      <c r="D148" s="94" t="s">
        <v>1727</v>
      </c>
      <c r="E148" s="44">
        <f>SUM(E149:E150)</f>
        <v>0</v>
      </c>
      <c r="F148" s="44">
        <f>SUM(F149:F150)</f>
        <v>0</v>
      </c>
      <c r="G148" s="44">
        <f>SUM(G149:G150)</f>
        <v>0</v>
      </c>
      <c r="H148" s="44">
        <f>IF(E148=0,,F148/E148*100)</f>
        <v>0</v>
      </c>
      <c r="I148" s="128"/>
      <c r="J148" s="128"/>
      <c r="K148" s="128"/>
      <c r="L148" s="128"/>
      <c r="M148" s="128"/>
      <c r="N148" s="128"/>
      <c r="O148" s="128"/>
      <c r="P148" s="128"/>
      <c r="Q148" s="128"/>
      <c r="R148" s="128"/>
      <c r="S148" s="128"/>
    </row>
    <row r="149" spans="1:19" s="81" customFormat="1" ht="22.5" customHeight="1">
      <c r="A149" s="20"/>
      <c r="B149" s="21" t="s">
        <v>1728</v>
      </c>
      <c r="C149" s="20" t="s">
        <v>1540</v>
      </c>
      <c r="D149" s="30"/>
      <c r="E149" s="45"/>
      <c r="F149" s="45"/>
      <c r="G149" s="45"/>
      <c r="H149" s="45">
        <f>IF(F149=0,,F149/E149*100)</f>
        <v>0</v>
      </c>
      <c r="I149" s="128"/>
      <c r="J149" s="128"/>
      <c r="K149" s="128"/>
      <c r="L149" s="128"/>
      <c r="M149" s="128"/>
      <c r="N149" s="128"/>
      <c r="O149" s="128"/>
      <c r="P149" s="128"/>
      <c r="Q149" s="128"/>
      <c r="R149" s="128"/>
      <c r="S149" s="128"/>
    </row>
    <row r="150" spans="1:19" s="81" customFormat="1" ht="22.5" customHeight="1">
      <c r="A150" s="20"/>
      <c r="B150" s="21" t="s">
        <v>1729</v>
      </c>
      <c r="C150" s="20" t="s">
        <v>1540</v>
      </c>
      <c r="D150" s="22"/>
      <c r="E150" s="45"/>
      <c r="F150" s="45"/>
      <c r="G150" s="45"/>
      <c r="H150" s="45">
        <f>IF(E150=0,,F150/E150*100)</f>
        <v>0</v>
      </c>
      <c r="I150" s="128"/>
      <c r="J150" s="128"/>
      <c r="K150" s="128"/>
      <c r="L150" s="128"/>
      <c r="M150" s="128"/>
      <c r="N150" s="128"/>
      <c r="O150" s="128"/>
      <c r="P150" s="128"/>
      <c r="Q150" s="128"/>
      <c r="R150" s="128"/>
      <c r="S150" s="128"/>
    </row>
    <row r="151" spans="1:19" s="81" customFormat="1" ht="22.5" customHeight="1">
      <c r="A151" s="40"/>
      <c r="B151" s="163">
        <v>40483</v>
      </c>
      <c r="C151" s="42" t="s">
        <v>477</v>
      </c>
      <c r="D151" s="94" t="s">
        <v>1730</v>
      </c>
      <c r="E151" s="44">
        <f>SUM(E152:E159)</f>
        <v>25500</v>
      </c>
      <c r="F151" s="44">
        <f>SUM(F152:F159)</f>
        <v>139308.89</v>
      </c>
      <c r="G151" s="44">
        <f>SUM(G152:G159)</f>
        <v>125500</v>
      </c>
      <c r="H151" s="44">
        <f>IF(F151=0,,F151/E151*100)</f>
        <v>546.3093725490196</v>
      </c>
      <c r="I151" s="128"/>
      <c r="J151" s="128"/>
      <c r="K151" s="128"/>
      <c r="L151" s="128"/>
      <c r="M151" s="128"/>
      <c r="N151" s="128"/>
      <c r="O151" s="128"/>
      <c r="P151" s="128"/>
      <c r="Q151" s="128"/>
      <c r="R151" s="128"/>
      <c r="S151" s="128"/>
    </row>
    <row r="152" spans="1:19" s="81" customFormat="1" ht="22.5" customHeight="1">
      <c r="A152" s="20">
        <v>292</v>
      </c>
      <c r="B152" s="21" t="s">
        <v>1731</v>
      </c>
      <c r="C152" s="20" t="s">
        <v>1540</v>
      </c>
      <c r="D152" s="30" t="s">
        <v>999</v>
      </c>
      <c r="E152" s="45">
        <v>25000</v>
      </c>
      <c r="F152" s="45">
        <v>11773.95</v>
      </c>
      <c r="G152" s="45">
        <v>25000</v>
      </c>
      <c r="H152" s="45">
        <f>IF(E152=0,,F152/E152*100)</f>
        <v>47.095800000000004</v>
      </c>
      <c r="I152" s="128"/>
      <c r="J152" s="128"/>
      <c r="K152" s="128"/>
      <c r="L152" s="128"/>
      <c r="M152" s="128"/>
      <c r="N152" s="128"/>
      <c r="O152" s="128"/>
      <c r="P152" s="128"/>
      <c r="Q152" s="128"/>
      <c r="R152" s="128"/>
      <c r="S152" s="128"/>
    </row>
    <row r="153" spans="1:19" s="81" customFormat="1" ht="22.5" customHeight="1">
      <c r="A153" s="20">
        <v>292</v>
      </c>
      <c r="B153" s="21" t="s">
        <v>1467</v>
      </c>
      <c r="C153" s="20" t="s">
        <v>1540</v>
      </c>
      <c r="D153" s="22" t="s">
        <v>1000</v>
      </c>
      <c r="E153" s="45">
        <v>0</v>
      </c>
      <c r="F153" s="45">
        <v>9711.9</v>
      </c>
      <c r="G153" s="45">
        <v>0</v>
      </c>
      <c r="H153" s="45">
        <f>IF(E153=0,,F153/E153*100)</f>
        <v>0</v>
      </c>
      <c r="I153" s="128"/>
      <c r="J153" s="128"/>
      <c r="K153" s="128"/>
      <c r="L153" s="128"/>
      <c r="M153" s="128"/>
      <c r="N153" s="128"/>
      <c r="O153" s="128"/>
      <c r="P153" s="128"/>
      <c r="Q153" s="128"/>
      <c r="R153" s="128"/>
      <c r="S153" s="128"/>
    </row>
    <row r="154" spans="1:19" s="81" customFormat="1" ht="22.5" customHeight="1">
      <c r="A154" s="20">
        <v>292</v>
      </c>
      <c r="B154" s="21" t="s">
        <v>1551</v>
      </c>
      <c r="C154" s="20" t="s">
        <v>1540</v>
      </c>
      <c r="D154" s="22" t="s">
        <v>1001</v>
      </c>
      <c r="E154" s="45">
        <v>0</v>
      </c>
      <c r="F154" s="45">
        <v>16196.73</v>
      </c>
      <c r="G154" s="45">
        <v>0</v>
      </c>
      <c r="H154" s="45">
        <f aca="true" t="shared" si="3" ref="H154:H159">IF(E154=0,,F154/E154*100)</f>
        <v>0</v>
      </c>
      <c r="I154" s="128"/>
      <c r="J154" s="128"/>
      <c r="K154" s="128"/>
      <c r="L154" s="128"/>
      <c r="M154" s="128"/>
      <c r="N154" s="128"/>
      <c r="O154" s="128"/>
      <c r="P154" s="128"/>
      <c r="Q154" s="128"/>
      <c r="R154" s="128"/>
      <c r="S154" s="128"/>
    </row>
    <row r="155" spans="1:19" s="81" customFormat="1" ht="22.5" customHeight="1">
      <c r="A155" s="20">
        <v>292</v>
      </c>
      <c r="B155" s="21" t="s">
        <v>1468</v>
      </c>
      <c r="C155" s="20" t="s">
        <v>1540</v>
      </c>
      <c r="D155" s="22" t="s">
        <v>1002</v>
      </c>
      <c r="E155" s="45">
        <v>0</v>
      </c>
      <c r="F155" s="45">
        <v>1398.55</v>
      </c>
      <c r="G155" s="45">
        <v>0</v>
      </c>
      <c r="H155" s="45">
        <f t="shared" si="3"/>
        <v>0</v>
      </c>
      <c r="I155" s="128"/>
      <c r="J155" s="128"/>
      <c r="K155" s="128"/>
      <c r="L155" s="128"/>
      <c r="M155" s="128"/>
      <c r="N155" s="128"/>
      <c r="O155" s="128"/>
      <c r="P155" s="128"/>
      <c r="Q155" s="128"/>
      <c r="R155" s="128"/>
      <c r="S155" s="128"/>
    </row>
    <row r="156" spans="1:19" s="81" customFormat="1" ht="22.5" customHeight="1">
      <c r="A156" s="20">
        <v>292027</v>
      </c>
      <c r="B156" s="21" t="s">
        <v>1552</v>
      </c>
      <c r="C156" s="20" t="s">
        <v>1540</v>
      </c>
      <c r="D156" s="22" t="s">
        <v>264</v>
      </c>
      <c r="E156" s="45">
        <v>500</v>
      </c>
      <c r="F156" s="45">
        <v>100081.35</v>
      </c>
      <c r="G156" s="45">
        <v>100500</v>
      </c>
      <c r="H156" s="45">
        <f t="shared" si="3"/>
        <v>20016.27</v>
      </c>
      <c r="I156" s="128"/>
      <c r="J156" s="128"/>
      <c r="K156" s="128"/>
      <c r="L156" s="128"/>
      <c r="M156" s="128"/>
      <c r="N156" s="128"/>
      <c r="O156" s="128"/>
      <c r="P156" s="128"/>
      <c r="Q156" s="128"/>
      <c r="R156" s="128"/>
      <c r="S156" s="128"/>
    </row>
    <row r="157" spans="1:19" s="81" customFormat="1" ht="22.5" customHeight="1">
      <c r="A157" s="20">
        <v>292027</v>
      </c>
      <c r="B157" s="21" t="s">
        <v>261</v>
      </c>
      <c r="C157" s="20" t="s">
        <v>1540</v>
      </c>
      <c r="D157" s="30" t="s">
        <v>1003</v>
      </c>
      <c r="E157" s="45">
        <v>0</v>
      </c>
      <c r="F157" s="45">
        <v>0</v>
      </c>
      <c r="G157" s="45">
        <v>0</v>
      </c>
      <c r="H157" s="45">
        <f t="shared" si="3"/>
        <v>0</v>
      </c>
      <c r="I157" s="128"/>
      <c r="J157" s="128"/>
      <c r="K157" s="128"/>
      <c r="L157" s="128"/>
      <c r="M157" s="128"/>
      <c r="N157" s="128"/>
      <c r="O157" s="128"/>
      <c r="P157" s="128"/>
      <c r="Q157" s="128"/>
      <c r="R157" s="128"/>
      <c r="S157" s="128"/>
    </row>
    <row r="158" spans="1:19" s="81" customFormat="1" ht="22.5" customHeight="1">
      <c r="A158" s="20">
        <v>292027</v>
      </c>
      <c r="B158" s="21" t="s">
        <v>262</v>
      </c>
      <c r="C158" s="20" t="s">
        <v>1540</v>
      </c>
      <c r="D158" s="30" t="s">
        <v>1004</v>
      </c>
      <c r="E158" s="45">
        <v>0</v>
      </c>
      <c r="F158" s="45">
        <v>0</v>
      </c>
      <c r="G158" s="45">
        <v>0</v>
      </c>
      <c r="H158" s="45">
        <f t="shared" si="3"/>
        <v>0</v>
      </c>
      <c r="I158" s="128"/>
      <c r="J158" s="128"/>
      <c r="K158" s="128"/>
      <c r="L158" s="128"/>
      <c r="M158" s="128"/>
      <c r="N158" s="128"/>
      <c r="O158" s="128"/>
      <c r="P158" s="128"/>
      <c r="Q158" s="128"/>
      <c r="R158" s="128"/>
      <c r="S158" s="128"/>
    </row>
    <row r="159" spans="1:19" s="81" customFormat="1" ht="22.5" customHeight="1">
      <c r="A159" s="20">
        <v>292027</v>
      </c>
      <c r="B159" s="21" t="s">
        <v>263</v>
      </c>
      <c r="C159" s="20" t="s">
        <v>1540</v>
      </c>
      <c r="D159" s="30" t="s">
        <v>1005</v>
      </c>
      <c r="E159" s="45">
        <v>0</v>
      </c>
      <c r="F159" s="45">
        <v>146.41</v>
      </c>
      <c r="G159" s="45">
        <v>0</v>
      </c>
      <c r="H159" s="45">
        <f t="shared" si="3"/>
        <v>0</v>
      </c>
      <c r="I159" s="225"/>
      <c r="J159" s="128"/>
      <c r="K159" s="128"/>
      <c r="L159" s="128"/>
      <c r="M159" s="128"/>
      <c r="N159" s="128"/>
      <c r="O159" s="128"/>
      <c r="P159" s="128"/>
      <c r="Q159" s="128"/>
      <c r="R159" s="128"/>
      <c r="S159" s="128"/>
    </row>
    <row r="160" spans="1:19" s="81" customFormat="1" ht="22.5" customHeight="1">
      <c r="A160" s="104"/>
      <c r="B160" s="104"/>
      <c r="C160" s="104"/>
      <c r="D160" s="48" t="s">
        <v>466</v>
      </c>
      <c r="E160" s="50">
        <f>SUM(E151,E148,E144)</f>
        <v>28500</v>
      </c>
      <c r="F160" s="50">
        <f>SUM(F151,F148,F144)</f>
        <v>141052.14</v>
      </c>
      <c r="G160" s="50">
        <f>SUM(G151,G148,G144)</f>
        <v>128500</v>
      </c>
      <c r="H160" s="50">
        <f>IF(F160=0,,F160/E160*100)</f>
        <v>494.91978947368426</v>
      </c>
      <c r="I160" s="128"/>
      <c r="J160" s="128"/>
      <c r="K160" s="128"/>
      <c r="L160" s="128"/>
      <c r="M160" s="128"/>
      <c r="N160" s="128"/>
      <c r="O160" s="128"/>
      <c r="P160" s="128"/>
      <c r="Q160" s="128"/>
      <c r="R160" s="128"/>
      <c r="S160" s="128"/>
    </row>
    <row r="161" spans="1:19" s="81" customFormat="1" ht="8.25">
      <c r="A161" s="115"/>
      <c r="B161" s="115"/>
      <c r="C161" s="115"/>
      <c r="D161" s="115"/>
      <c r="E161" s="115"/>
      <c r="F161" s="115"/>
      <c r="G161" s="115"/>
      <c r="H161" s="115"/>
      <c r="I161" s="128"/>
      <c r="J161" s="128"/>
      <c r="K161" s="128"/>
      <c r="L161" s="128"/>
      <c r="M161" s="128"/>
      <c r="N161" s="128"/>
      <c r="O161" s="128"/>
      <c r="P161" s="128"/>
      <c r="Q161" s="128"/>
      <c r="R161" s="128"/>
      <c r="S161" s="128"/>
    </row>
    <row r="162" spans="1:19" s="81" customFormat="1" ht="8.25">
      <c r="A162" s="327" t="s">
        <v>713</v>
      </c>
      <c r="B162" s="327"/>
      <c r="C162" s="327"/>
      <c r="D162" s="327"/>
      <c r="E162" s="327"/>
      <c r="F162" s="327"/>
      <c r="G162" s="327"/>
      <c r="H162" s="328"/>
      <c r="I162" s="128"/>
      <c r="J162" s="128"/>
      <c r="K162" s="128"/>
      <c r="L162" s="128"/>
      <c r="M162" s="128"/>
      <c r="N162" s="128"/>
      <c r="O162" s="128"/>
      <c r="P162" s="128"/>
      <c r="Q162" s="128"/>
      <c r="R162" s="128"/>
      <c r="S162" s="128"/>
    </row>
    <row r="163" spans="1:19" s="81" customFormat="1" ht="8.25">
      <c r="A163" s="329" t="s">
        <v>174</v>
      </c>
      <c r="B163" s="330"/>
      <c r="C163" s="330"/>
      <c r="D163" s="330"/>
      <c r="E163" s="330"/>
      <c r="F163" s="330"/>
      <c r="G163" s="330"/>
      <c r="H163" s="330"/>
      <c r="I163" s="128"/>
      <c r="J163" s="128"/>
      <c r="K163" s="128"/>
      <c r="L163" s="128"/>
      <c r="M163" s="128"/>
      <c r="N163" s="128"/>
      <c r="O163" s="128"/>
      <c r="P163" s="128"/>
      <c r="Q163" s="128"/>
      <c r="R163" s="128"/>
      <c r="S163" s="128"/>
    </row>
    <row r="164" spans="1:19" s="81" customFormat="1" ht="33.75" customHeight="1">
      <c r="A164" s="330"/>
      <c r="B164" s="330"/>
      <c r="C164" s="330"/>
      <c r="D164" s="330"/>
      <c r="E164" s="330"/>
      <c r="F164" s="330"/>
      <c r="G164" s="330"/>
      <c r="H164" s="330"/>
      <c r="I164" s="128"/>
      <c r="J164" s="128"/>
      <c r="K164" s="128"/>
      <c r="L164" s="128"/>
      <c r="M164" s="128"/>
      <c r="N164" s="128"/>
      <c r="O164" s="128"/>
      <c r="P164" s="128"/>
      <c r="Q164" s="128"/>
      <c r="R164" s="128"/>
      <c r="S164" s="128"/>
    </row>
    <row r="165" spans="1:19" s="81" customFormat="1" ht="8.25">
      <c r="A165" s="115"/>
      <c r="B165" s="115"/>
      <c r="C165" s="115"/>
      <c r="D165" s="115"/>
      <c r="E165" s="115"/>
      <c r="F165" s="115"/>
      <c r="G165" s="115"/>
      <c r="H165" s="115"/>
      <c r="I165" s="128"/>
      <c r="J165" s="128"/>
      <c r="K165" s="128"/>
      <c r="L165" s="128"/>
      <c r="M165" s="128"/>
      <c r="N165" s="128"/>
      <c r="O165" s="128"/>
      <c r="P165" s="128"/>
      <c r="Q165" s="128"/>
      <c r="R165" s="128"/>
      <c r="S165" s="128"/>
    </row>
    <row r="166" spans="1:19" s="81" customFormat="1" ht="22.5" customHeight="1">
      <c r="A166" s="337" t="s">
        <v>1469</v>
      </c>
      <c r="B166" s="338"/>
      <c r="C166" s="338"/>
      <c r="D166" s="338"/>
      <c r="E166" s="338"/>
      <c r="F166" s="338"/>
      <c r="G166" s="338"/>
      <c r="H166" s="338"/>
      <c r="I166" s="128"/>
      <c r="J166" s="128"/>
      <c r="K166" s="128"/>
      <c r="L166" s="128"/>
      <c r="M166" s="128"/>
      <c r="N166" s="128"/>
      <c r="O166" s="128"/>
      <c r="P166" s="128"/>
      <c r="Q166" s="128"/>
      <c r="R166" s="128"/>
      <c r="S166" s="128"/>
    </row>
    <row r="167" spans="1:19" s="81" customFormat="1" ht="22.5" customHeight="1">
      <c r="A167" s="95" t="s">
        <v>470</v>
      </c>
      <c r="B167" s="96" t="s">
        <v>471</v>
      </c>
      <c r="C167" s="97" t="s">
        <v>472</v>
      </c>
      <c r="D167" s="157" t="s">
        <v>462</v>
      </c>
      <c r="E167" s="95" t="s">
        <v>464</v>
      </c>
      <c r="F167" s="216" t="s">
        <v>1295</v>
      </c>
      <c r="G167" s="230" t="s">
        <v>1297</v>
      </c>
      <c r="H167" s="95" t="s">
        <v>465</v>
      </c>
      <c r="I167" s="128"/>
      <c r="J167" s="128"/>
      <c r="K167" s="128"/>
      <c r="L167" s="128"/>
      <c r="M167" s="128"/>
      <c r="N167" s="128"/>
      <c r="O167" s="128"/>
      <c r="P167" s="128"/>
      <c r="Q167" s="128"/>
      <c r="R167" s="128"/>
      <c r="S167" s="128"/>
    </row>
    <row r="168" spans="1:19" s="81" customFormat="1" ht="22.5" customHeight="1">
      <c r="A168" s="37" t="s">
        <v>473</v>
      </c>
      <c r="B168" s="37" t="s">
        <v>474</v>
      </c>
      <c r="C168" s="14" t="s">
        <v>475</v>
      </c>
      <c r="D168" s="38" t="s">
        <v>476</v>
      </c>
      <c r="E168" s="39"/>
      <c r="F168" s="39"/>
      <c r="G168" s="39"/>
      <c r="H168" s="39"/>
      <c r="I168" s="128"/>
      <c r="J168" s="128"/>
      <c r="K168" s="128"/>
      <c r="L168" s="128"/>
      <c r="M168" s="128"/>
      <c r="N168" s="128"/>
      <c r="O168" s="128"/>
      <c r="P168" s="128"/>
      <c r="Q168" s="128"/>
      <c r="R168" s="128"/>
      <c r="S168" s="128"/>
    </row>
    <row r="169" spans="1:19" s="81" customFormat="1" ht="22.5" customHeight="1">
      <c r="A169" s="40"/>
      <c r="B169" s="41" t="s">
        <v>1470</v>
      </c>
      <c r="C169" s="42" t="s">
        <v>477</v>
      </c>
      <c r="D169" s="43" t="s">
        <v>1730</v>
      </c>
      <c r="E169" s="44">
        <f>SUM(E170:E173)</f>
        <v>0</v>
      </c>
      <c r="F169" s="44">
        <f>SUM(F170:F173)</f>
        <v>12202.75</v>
      </c>
      <c r="G169" s="44">
        <f>SUM(G170:G173)</f>
        <v>0</v>
      </c>
      <c r="H169" s="44">
        <f>IF(E169=0,,F169/E169*100)</f>
        <v>0</v>
      </c>
      <c r="I169" s="128"/>
      <c r="J169" s="128"/>
      <c r="K169" s="128"/>
      <c r="L169" s="128"/>
      <c r="M169" s="128"/>
      <c r="N169" s="128"/>
      <c r="O169" s="128"/>
      <c r="P169" s="128"/>
      <c r="Q169" s="128"/>
      <c r="R169" s="128"/>
      <c r="S169" s="128"/>
    </row>
    <row r="170" spans="1:19" s="81" customFormat="1" ht="22.5" customHeight="1">
      <c r="A170" s="20">
        <v>231</v>
      </c>
      <c r="B170" s="21" t="s">
        <v>1471</v>
      </c>
      <c r="C170" s="20" t="s">
        <v>1540</v>
      </c>
      <c r="D170" s="22" t="s">
        <v>1038</v>
      </c>
      <c r="E170" s="45">
        <v>0</v>
      </c>
      <c r="F170" s="45">
        <v>0</v>
      </c>
      <c r="G170" s="45">
        <v>0</v>
      </c>
      <c r="H170" s="45">
        <f>IF(E170=0,,F170/E170*100)</f>
        <v>0</v>
      </c>
      <c r="I170" s="128"/>
      <c r="J170" s="128"/>
      <c r="K170" s="128"/>
      <c r="L170" s="128"/>
      <c r="M170" s="128"/>
      <c r="N170" s="128"/>
      <c r="O170" s="128"/>
      <c r="P170" s="128"/>
      <c r="Q170" s="128"/>
      <c r="R170" s="128"/>
      <c r="S170" s="128"/>
    </row>
    <row r="171" spans="1:19" s="81" customFormat="1" ht="22.5" customHeight="1">
      <c r="A171" s="20">
        <v>231</v>
      </c>
      <c r="B171" s="21" t="s">
        <v>1472</v>
      </c>
      <c r="C171" s="20" t="s">
        <v>1540</v>
      </c>
      <c r="D171" s="22" t="s">
        <v>1039</v>
      </c>
      <c r="E171" s="45">
        <v>0</v>
      </c>
      <c r="F171" s="45">
        <v>3962.75</v>
      </c>
      <c r="G171" s="45">
        <v>0</v>
      </c>
      <c r="H171" s="45">
        <f>IF(E171=0,,F171/E171*100)</f>
        <v>0</v>
      </c>
      <c r="I171" s="128"/>
      <c r="J171" s="128"/>
      <c r="K171" s="128"/>
      <c r="L171" s="128"/>
      <c r="M171" s="128"/>
      <c r="N171" s="128"/>
      <c r="O171" s="128"/>
      <c r="P171" s="128"/>
      <c r="Q171" s="128"/>
      <c r="R171" s="128"/>
      <c r="S171" s="128"/>
    </row>
    <row r="172" spans="1:19" s="81" customFormat="1" ht="22.5" customHeight="1">
      <c r="A172" s="20">
        <v>233</v>
      </c>
      <c r="B172" s="21" t="s">
        <v>1473</v>
      </c>
      <c r="C172" s="20" t="s">
        <v>1540</v>
      </c>
      <c r="D172" s="22" t="s">
        <v>1040</v>
      </c>
      <c r="E172" s="45">
        <v>0</v>
      </c>
      <c r="F172" s="45">
        <v>8240</v>
      </c>
      <c r="G172" s="45">
        <v>0</v>
      </c>
      <c r="H172" s="45">
        <f>IF(E172=0,,F172/E172*100)</f>
        <v>0</v>
      </c>
      <c r="I172" s="128"/>
      <c r="J172" s="128"/>
      <c r="K172" s="128"/>
      <c r="L172" s="128"/>
      <c r="M172" s="128"/>
      <c r="N172" s="128"/>
      <c r="O172" s="128"/>
      <c r="P172" s="128"/>
      <c r="Q172" s="128"/>
      <c r="R172" s="128"/>
      <c r="S172" s="128"/>
    </row>
    <row r="173" spans="1:19" s="81" customFormat="1" ht="22.5" customHeight="1">
      <c r="A173" s="20">
        <v>321</v>
      </c>
      <c r="B173" s="21" t="s">
        <v>1041</v>
      </c>
      <c r="C173" s="20" t="s">
        <v>1540</v>
      </c>
      <c r="D173" s="22" t="s">
        <v>1042</v>
      </c>
      <c r="E173" s="45">
        <v>0</v>
      </c>
      <c r="F173" s="45">
        <v>0</v>
      </c>
      <c r="G173" s="45">
        <v>0</v>
      </c>
      <c r="H173" s="45">
        <f>IF(E173=0,,F173/E173*100)</f>
        <v>0</v>
      </c>
      <c r="I173" s="128"/>
      <c r="J173" s="128"/>
      <c r="K173" s="128"/>
      <c r="L173" s="128"/>
      <c r="M173" s="128"/>
      <c r="N173" s="128"/>
      <c r="O173" s="128"/>
      <c r="P173" s="128"/>
      <c r="Q173" s="128"/>
      <c r="R173" s="128"/>
      <c r="S173" s="128"/>
    </row>
    <row r="174" spans="1:19" s="81" customFormat="1" ht="22.5" customHeight="1">
      <c r="A174" s="37" t="s">
        <v>1704</v>
      </c>
      <c r="B174" s="37" t="s">
        <v>1705</v>
      </c>
      <c r="C174" s="14" t="s">
        <v>475</v>
      </c>
      <c r="D174" s="38" t="s">
        <v>1706</v>
      </c>
      <c r="E174" s="39"/>
      <c r="F174" s="39"/>
      <c r="G174" s="39"/>
      <c r="H174" s="39"/>
      <c r="I174" s="128"/>
      <c r="J174" s="128"/>
      <c r="K174" s="128"/>
      <c r="L174" s="128"/>
      <c r="M174" s="128"/>
      <c r="N174" s="128"/>
      <c r="O174" s="128"/>
      <c r="P174" s="128"/>
      <c r="Q174" s="128"/>
      <c r="R174" s="128"/>
      <c r="S174" s="128"/>
    </row>
    <row r="175" spans="1:19" s="81" customFormat="1" ht="22.5" customHeight="1">
      <c r="A175" s="40"/>
      <c r="B175" s="41" t="s">
        <v>1474</v>
      </c>
      <c r="C175" s="42" t="s">
        <v>477</v>
      </c>
      <c r="D175" s="43" t="s">
        <v>1707</v>
      </c>
      <c r="E175" s="44">
        <f>SUM(E176:E184)</f>
        <v>124313</v>
      </c>
      <c r="F175" s="44">
        <f>SUM(F176:F184)</f>
        <v>40912.87</v>
      </c>
      <c r="G175" s="44">
        <f>SUM(G176:G184)</f>
        <v>124313</v>
      </c>
      <c r="H175" s="44">
        <f>IF(F175=0,,F175/E175*100)</f>
        <v>32.91117582231947</v>
      </c>
      <c r="I175" s="128"/>
      <c r="J175" s="128"/>
      <c r="K175" s="128"/>
      <c r="L175" s="128"/>
      <c r="M175" s="128"/>
      <c r="N175" s="128"/>
      <c r="O175" s="128"/>
      <c r="P175" s="128"/>
      <c r="Q175" s="128"/>
      <c r="R175" s="128"/>
      <c r="S175" s="128"/>
    </row>
    <row r="176" spans="1:8" s="128" customFormat="1" ht="22.5" customHeight="1">
      <c r="A176" s="247">
        <v>322</v>
      </c>
      <c r="B176" s="152" t="s">
        <v>1475</v>
      </c>
      <c r="C176" s="20" t="s">
        <v>1540</v>
      </c>
      <c r="D176" s="35" t="s">
        <v>1043</v>
      </c>
      <c r="E176" s="248">
        <v>0</v>
      </c>
      <c r="F176" s="248">
        <v>0</v>
      </c>
      <c r="G176" s="248">
        <v>0</v>
      </c>
      <c r="H176" s="46">
        <f>IF(E176=0,,F176/E176*100)</f>
        <v>0</v>
      </c>
    </row>
    <row r="177" spans="1:8" s="128" customFormat="1" ht="22.5" customHeight="1">
      <c r="A177" s="247">
        <v>322</v>
      </c>
      <c r="B177" s="152" t="s">
        <v>1476</v>
      </c>
      <c r="C177" s="20" t="s">
        <v>1540</v>
      </c>
      <c r="D177" s="35" t="s">
        <v>1044</v>
      </c>
      <c r="E177" s="248">
        <v>0</v>
      </c>
      <c r="F177" s="248">
        <v>0</v>
      </c>
      <c r="G177" s="248">
        <v>0</v>
      </c>
      <c r="H177" s="46">
        <f aca="true" t="shared" si="4" ref="H177:H182">IF(E177=0,,F177/E177*100)</f>
        <v>0</v>
      </c>
    </row>
    <row r="178" spans="1:8" s="128" customFormat="1" ht="22.5" customHeight="1">
      <c r="A178" s="247">
        <v>322</v>
      </c>
      <c r="B178" s="152" t="s">
        <v>1477</v>
      </c>
      <c r="C178" s="20" t="s">
        <v>1540</v>
      </c>
      <c r="D178" s="35" t="s">
        <v>1045</v>
      </c>
      <c r="E178" s="248">
        <v>0</v>
      </c>
      <c r="F178" s="248">
        <v>0</v>
      </c>
      <c r="G178" s="248">
        <v>0</v>
      </c>
      <c r="H178" s="46">
        <f t="shared" si="4"/>
        <v>0</v>
      </c>
    </row>
    <row r="179" spans="1:8" s="128" customFormat="1" ht="22.5" customHeight="1">
      <c r="A179" s="152">
        <v>322001</v>
      </c>
      <c r="B179" s="152" t="s">
        <v>910</v>
      </c>
      <c r="C179" s="32" t="s">
        <v>812</v>
      </c>
      <c r="D179" s="35" t="s">
        <v>814</v>
      </c>
      <c r="E179" s="248">
        <v>0</v>
      </c>
      <c r="F179" s="248">
        <v>0</v>
      </c>
      <c r="G179" s="248">
        <v>0</v>
      </c>
      <c r="H179" s="46">
        <f t="shared" si="4"/>
        <v>0</v>
      </c>
    </row>
    <row r="180" spans="1:8" s="128" customFormat="1" ht="22.5" customHeight="1">
      <c r="A180" s="247">
        <v>322001</v>
      </c>
      <c r="B180" s="152" t="s">
        <v>1503</v>
      </c>
      <c r="C180" s="20" t="s">
        <v>1540</v>
      </c>
      <c r="D180" s="35" t="s">
        <v>1046</v>
      </c>
      <c r="E180" s="248">
        <v>0</v>
      </c>
      <c r="F180" s="248">
        <v>0</v>
      </c>
      <c r="G180" s="248">
        <v>0</v>
      </c>
      <c r="H180" s="46">
        <f t="shared" si="4"/>
        <v>0</v>
      </c>
    </row>
    <row r="181" spans="1:8" s="128" customFormat="1" ht="22.5" customHeight="1">
      <c r="A181" s="247">
        <v>322001</v>
      </c>
      <c r="B181" s="152" t="s">
        <v>1047</v>
      </c>
      <c r="C181" s="20" t="s">
        <v>1540</v>
      </c>
      <c r="D181" s="35" t="s">
        <v>815</v>
      </c>
      <c r="E181" s="248">
        <v>0</v>
      </c>
      <c r="F181" s="248">
        <v>0</v>
      </c>
      <c r="G181" s="248">
        <v>0</v>
      </c>
      <c r="H181" s="46">
        <f t="shared" si="4"/>
        <v>0</v>
      </c>
    </row>
    <row r="182" spans="1:8" s="128" customFormat="1" ht="22.5" customHeight="1">
      <c r="A182" s="247">
        <v>322001</v>
      </c>
      <c r="B182" s="152" t="s">
        <v>1048</v>
      </c>
      <c r="C182" s="32" t="s">
        <v>812</v>
      </c>
      <c r="D182" s="35" t="s">
        <v>813</v>
      </c>
      <c r="E182" s="248">
        <v>124313</v>
      </c>
      <c r="F182" s="66">
        <v>40912.87</v>
      </c>
      <c r="G182" s="248">
        <v>124313</v>
      </c>
      <c r="H182" s="46">
        <f t="shared" si="4"/>
        <v>32.91117582231947</v>
      </c>
    </row>
    <row r="183" spans="1:8" s="128" customFormat="1" ht="22.5" customHeight="1">
      <c r="A183" s="247">
        <v>322001</v>
      </c>
      <c r="B183" s="152" t="s">
        <v>1049</v>
      </c>
      <c r="C183" s="20" t="s">
        <v>1540</v>
      </c>
      <c r="D183" s="35" t="s">
        <v>816</v>
      </c>
      <c r="E183" s="248">
        <v>0</v>
      </c>
      <c r="F183" s="248">
        <v>0</v>
      </c>
      <c r="G183" s="248">
        <v>0</v>
      </c>
      <c r="H183" s="46">
        <f>IF(E183=0,,F183/E183*100)</f>
        <v>0</v>
      </c>
    </row>
    <row r="184" spans="1:8" s="128" customFormat="1" ht="22.5" customHeight="1">
      <c r="A184" s="247">
        <v>322001</v>
      </c>
      <c r="B184" s="152" t="s">
        <v>1050</v>
      </c>
      <c r="C184" s="20" t="s">
        <v>1540</v>
      </c>
      <c r="D184" s="275" t="s">
        <v>1051</v>
      </c>
      <c r="E184" s="276">
        <v>0</v>
      </c>
      <c r="F184" s="276">
        <v>0</v>
      </c>
      <c r="G184" s="276">
        <v>0</v>
      </c>
      <c r="H184" s="46">
        <f>IF(E184=0,,F184/E184*100)</f>
        <v>0</v>
      </c>
    </row>
    <row r="185" spans="1:19" s="81" customFormat="1" ht="22.5" customHeight="1">
      <c r="A185" s="37" t="s">
        <v>1712</v>
      </c>
      <c r="B185" s="47" t="s">
        <v>1713</v>
      </c>
      <c r="C185" s="25" t="s">
        <v>475</v>
      </c>
      <c r="D185" s="15" t="s">
        <v>1714</v>
      </c>
      <c r="E185" s="39"/>
      <c r="F185" s="39"/>
      <c r="G185" s="39"/>
      <c r="H185" s="39"/>
      <c r="I185" s="128"/>
      <c r="J185" s="128"/>
      <c r="K185" s="128"/>
      <c r="L185" s="128"/>
      <c r="M185" s="128"/>
      <c r="N185" s="128"/>
      <c r="O185" s="128"/>
      <c r="P185" s="128"/>
      <c r="Q185" s="128"/>
      <c r="R185" s="128"/>
      <c r="S185" s="128"/>
    </row>
    <row r="186" spans="1:19" s="81" customFormat="1" ht="22.5" customHeight="1">
      <c r="A186" s="40"/>
      <c r="B186" s="62" t="s">
        <v>1478</v>
      </c>
      <c r="C186" s="27" t="s">
        <v>477</v>
      </c>
      <c r="D186" s="43" t="s">
        <v>1707</v>
      </c>
      <c r="E186" s="44">
        <f>SUM(E187:E194)</f>
        <v>1086663</v>
      </c>
      <c r="F186" s="44">
        <f>SUM(F187:F194)</f>
        <v>347759.43</v>
      </c>
      <c r="G186" s="44">
        <f>SUM(G187:G194)</f>
        <v>1086663</v>
      </c>
      <c r="H186" s="44">
        <f>IF(F186=0,,F186/E186*100)</f>
        <v>32.002509517670156</v>
      </c>
      <c r="I186" s="128"/>
      <c r="J186" s="128"/>
      <c r="K186" s="128"/>
      <c r="L186" s="128"/>
      <c r="M186" s="128"/>
      <c r="N186" s="128"/>
      <c r="O186" s="128"/>
      <c r="P186" s="128"/>
      <c r="Q186" s="128"/>
      <c r="R186" s="128"/>
      <c r="S186" s="128"/>
    </row>
    <row r="187" spans="1:8" s="128" customFormat="1" ht="22.5" customHeight="1">
      <c r="A187" s="247">
        <v>322001</v>
      </c>
      <c r="B187" s="152" t="s">
        <v>1479</v>
      </c>
      <c r="C187" s="32" t="s">
        <v>1540</v>
      </c>
      <c r="D187" s="245" t="s">
        <v>1057</v>
      </c>
      <c r="E187" s="276">
        <v>0</v>
      </c>
      <c r="F187" s="276">
        <v>0</v>
      </c>
      <c r="G187" s="276">
        <v>0</v>
      </c>
      <c r="H187" s="46">
        <f>IF(E187=0,,F187/E187*100)</f>
        <v>0</v>
      </c>
    </row>
    <row r="188" spans="1:8" s="128" customFormat="1" ht="22.5" customHeight="1">
      <c r="A188" s="247">
        <v>322001</v>
      </c>
      <c r="B188" s="152" t="s">
        <v>1480</v>
      </c>
      <c r="C188" s="32" t="s">
        <v>1540</v>
      </c>
      <c r="D188" s="245" t="s">
        <v>1058</v>
      </c>
      <c r="E188" s="276">
        <v>0</v>
      </c>
      <c r="F188" s="276">
        <v>0</v>
      </c>
      <c r="G188" s="276">
        <v>0</v>
      </c>
      <c r="H188" s="46">
        <f aca="true" t="shared" si="5" ref="H188:H194">IF(E188=0,,F188/E188*100)</f>
        <v>0</v>
      </c>
    </row>
    <row r="189" spans="1:8" s="128" customFormat="1" ht="22.5" customHeight="1">
      <c r="A189" s="247">
        <v>322001</v>
      </c>
      <c r="B189" s="152" t="s">
        <v>311</v>
      </c>
      <c r="C189" s="32" t="s">
        <v>1540</v>
      </c>
      <c r="D189" s="35" t="s">
        <v>1059</v>
      </c>
      <c r="E189" s="276">
        <v>0</v>
      </c>
      <c r="F189" s="276">
        <v>0</v>
      </c>
      <c r="G189" s="276">
        <v>0</v>
      </c>
      <c r="H189" s="46">
        <f t="shared" si="5"/>
        <v>0</v>
      </c>
    </row>
    <row r="190" spans="1:8" s="128" customFormat="1" ht="22.5" customHeight="1">
      <c r="A190" s="247">
        <v>322001</v>
      </c>
      <c r="B190" s="152" t="s">
        <v>911</v>
      </c>
      <c r="C190" s="32" t="s">
        <v>1540</v>
      </c>
      <c r="D190" s="245" t="s">
        <v>1044</v>
      </c>
      <c r="E190" s="276">
        <v>0</v>
      </c>
      <c r="F190" s="276">
        <v>0</v>
      </c>
      <c r="G190" s="276">
        <v>0</v>
      </c>
      <c r="H190" s="46">
        <f t="shared" si="5"/>
        <v>0</v>
      </c>
    </row>
    <row r="191" spans="1:8" s="128" customFormat="1" ht="22.5" customHeight="1">
      <c r="A191" s="247">
        <v>322001</v>
      </c>
      <c r="B191" s="152" t="s">
        <v>1052</v>
      </c>
      <c r="C191" s="32" t="s">
        <v>1540</v>
      </c>
      <c r="D191" s="275" t="s">
        <v>1060</v>
      </c>
      <c r="E191" s="276">
        <v>0</v>
      </c>
      <c r="F191" s="276">
        <v>0</v>
      </c>
      <c r="G191" s="276">
        <v>0</v>
      </c>
      <c r="H191" s="46">
        <f t="shared" si="5"/>
        <v>0</v>
      </c>
    </row>
    <row r="192" spans="1:8" s="128" customFormat="1" ht="22.5" customHeight="1">
      <c r="A192" s="247">
        <v>322001</v>
      </c>
      <c r="B192" s="152" t="s">
        <v>1053</v>
      </c>
      <c r="C192" s="32" t="s">
        <v>1540</v>
      </c>
      <c r="D192" s="275" t="s">
        <v>1061</v>
      </c>
      <c r="E192" s="276">
        <v>0</v>
      </c>
      <c r="F192" s="276">
        <v>0</v>
      </c>
      <c r="G192" s="276">
        <v>0</v>
      </c>
      <c r="H192" s="46">
        <f t="shared" si="5"/>
        <v>0</v>
      </c>
    </row>
    <row r="193" spans="1:8" s="128" customFormat="1" ht="22.5" customHeight="1">
      <c r="A193" s="247">
        <v>322001</v>
      </c>
      <c r="B193" s="152" t="s">
        <v>1054</v>
      </c>
      <c r="C193" s="32" t="s">
        <v>1540</v>
      </c>
      <c r="D193" s="245" t="s">
        <v>813</v>
      </c>
      <c r="E193" s="248">
        <v>1056663</v>
      </c>
      <c r="F193" s="66">
        <v>347759.43</v>
      </c>
      <c r="G193" s="248">
        <v>1056663</v>
      </c>
      <c r="H193" s="46">
        <f t="shared" si="5"/>
        <v>32.911101268805666</v>
      </c>
    </row>
    <row r="194" spans="1:8" s="128" customFormat="1" ht="22.5" customHeight="1">
      <c r="A194" s="247">
        <v>322002</v>
      </c>
      <c r="B194" s="152" t="s">
        <v>1055</v>
      </c>
      <c r="C194" s="32" t="s">
        <v>1540</v>
      </c>
      <c r="D194" s="275" t="s">
        <v>1062</v>
      </c>
      <c r="E194" s="278">
        <v>30000</v>
      </c>
      <c r="F194" s="66">
        <v>0</v>
      </c>
      <c r="G194" s="278">
        <v>30000</v>
      </c>
      <c r="H194" s="46">
        <f t="shared" si="5"/>
        <v>0</v>
      </c>
    </row>
    <row r="195" spans="1:8" s="128" customFormat="1" ht="22.5" customHeight="1">
      <c r="A195" s="37" t="s">
        <v>1481</v>
      </c>
      <c r="B195" s="37" t="s">
        <v>1717</v>
      </c>
      <c r="C195" s="14" t="s">
        <v>475</v>
      </c>
      <c r="D195" s="38" t="s">
        <v>1718</v>
      </c>
      <c r="E195" s="39"/>
      <c r="F195" s="39"/>
      <c r="G195" s="39"/>
      <c r="H195" s="39"/>
    </row>
    <row r="196" spans="1:8" s="128" customFormat="1" ht="22.5" customHeight="1">
      <c r="A196" s="40"/>
      <c r="B196" s="41" t="s">
        <v>1482</v>
      </c>
      <c r="C196" s="42" t="s">
        <v>477</v>
      </c>
      <c r="D196" s="43" t="s">
        <v>1718</v>
      </c>
      <c r="E196" s="44">
        <f>SUM(E197)</f>
        <v>0</v>
      </c>
      <c r="F196" s="44">
        <f>SUM(F197)</f>
        <v>4000</v>
      </c>
      <c r="G196" s="44">
        <f>SUM(G197)</f>
        <v>0</v>
      </c>
      <c r="H196" s="44">
        <f>IF(E196=0,,F196/E196*100)</f>
        <v>0</v>
      </c>
    </row>
    <row r="197" spans="1:8" s="128" customFormat="1" ht="22.5" customHeight="1">
      <c r="A197" s="152">
        <v>321</v>
      </c>
      <c r="B197" s="152" t="s">
        <v>1056</v>
      </c>
      <c r="C197" s="32" t="s">
        <v>1540</v>
      </c>
      <c r="D197" s="277" t="s">
        <v>1004</v>
      </c>
      <c r="E197" s="274">
        <v>0</v>
      </c>
      <c r="F197" s="66">
        <v>4000</v>
      </c>
      <c r="G197" s="66">
        <v>0</v>
      </c>
      <c r="H197" s="46">
        <f>IF(E197=0,,F197/E197*100)</f>
        <v>0</v>
      </c>
    </row>
    <row r="198" spans="1:19" s="81" customFormat="1" ht="22.5" customHeight="1">
      <c r="A198" s="48"/>
      <c r="B198" s="49"/>
      <c r="C198" s="48"/>
      <c r="D198" s="49" t="s">
        <v>466</v>
      </c>
      <c r="E198" s="50">
        <f>SUM(E186,E175,E169,E196)</f>
        <v>1210976</v>
      </c>
      <c r="F198" s="50">
        <f>SUM(F186,F175,F169,F196)</f>
        <v>404875.05</v>
      </c>
      <c r="G198" s="50">
        <f>SUM(G186,G175,G169,G196)</f>
        <v>1210976</v>
      </c>
      <c r="H198" s="251">
        <f>IF(E198=0,,F198/E198*100)</f>
        <v>33.43377986021193</v>
      </c>
      <c r="I198" s="128"/>
      <c r="J198" s="128"/>
      <c r="K198" s="128"/>
      <c r="L198" s="128"/>
      <c r="M198" s="128"/>
      <c r="N198" s="128"/>
      <c r="O198" s="128"/>
      <c r="P198" s="128"/>
      <c r="Q198" s="128"/>
      <c r="R198" s="128"/>
      <c r="S198" s="128"/>
    </row>
    <row r="199" spans="1:19" s="81" customFormat="1" ht="8.25">
      <c r="A199" s="51"/>
      <c r="B199" s="52"/>
      <c r="C199" s="51"/>
      <c r="D199" s="36"/>
      <c r="E199" s="53"/>
      <c r="F199" s="53"/>
      <c r="G199" s="54"/>
      <c r="H199" s="51"/>
      <c r="I199" s="128"/>
      <c r="J199" s="128"/>
      <c r="K199" s="128"/>
      <c r="L199" s="128"/>
      <c r="M199" s="128"/>
      <c r="N199" s="128"/>
      <c r="O199" s="128"/>
      <c r="P199" s="128"/>
      <c r="Q199" s="128"/>
      <c r="R199" s="128"/>
      <c r="S199" s="128"/>
    </row>
    <row r="200" spans="1:19" s="81" customFormat="1" ht="8.25">
      <c r="A200" s="327" t="s">
        <v>713</v>
      </c>
      <c r="B200" s="327"/>
      <c r="C200" s="327"/>
      <c r="D200" s="327"/>
      <c r="E200" s="327"/>
      <c r="F200" s="327"/>
      <c r="G200" s="327"/>
      <c r="H200" s="328"/>
      <c r="I200" s="128"/>
      <c r="J200" s="128"/>
      <c r="K200" s="128"/>
      <c r="L200" s="128"/>
      <c r="M200" s="128"/>
      <c r="N200" s="128"/>
      <c r="O200" s="128"/>
      <c r="P200" s="128"/>
      <c r="Q200" s="128"/>
      <c r="R200" s="128"/>
      <c r="S200" s="128"/>
    </row>
    <row r="201" spans="1:19" s="81" customFormat="1" ht="8.25">
      <c r="A201" s="329" t="s">
        <v>175</v>
      </c>
      <c r="B201" s="330"/>
      <c r="C201" s="330"/>
      <c r="D201" s="330"/>
      <c r="E201" s="330"/>
      <c r="F201" s="330"/>
      <c r="G201" s="330"/>
      <c r="H201" s="330"/>
      <c r="I201" s="128"/>
      <c r="J201" s="128"/>
      <c r="K201" s="128"/>
      <c r="L201" s="128"/>
      <c r="M201" s="128"/>
      <c r="N201" s="128"/>
      <c r="O201" s="128"/>
      <c r="P201" s="128"/>
      <c r="Q201" s="128"/>
      <c r="R201" s="128"/>
      <c r="S201" s="128"/>
    </row>
    <row r="202" spans="1:19" s="81" customFormat="1" ht="38.25" customHeight="1">
      <c r="A202" s="330"/>
      <c r="B202" s="330"/>
      <c r="C202" s="330"/>
      <c r="D202" s="330"/>
      <c r="E202" s="330"/>
      <c r="F202" s="330"/>
      <c r="G202" s="330"/>
      <c r="H202" s="330"/>
      <c r="I202" s="128"/>
      <c r="J202" s="128"/>
      <c r="K202" s="128"/>
      <c r="L202" s="128"/>
      <c r="M202" s="128"/>
      <c r="N202" s="128"/>
      <c r="O202" s="128"/>
      <c r="P202" s="128"/>
      <c r="Q202" s="128"/>
      <c r="R202" s="128"/>
      <c r="S202" s="128"/>
    </row>
    <row r="203" spans="1:19" s="81" customFormat="1" ht="8.25">
      <c r="A203" s="51"/>
      <c r="B203" s="52"/>
      <c r="C203" s="51"/>
      <c r="D203" s="36"/>
      <c r="E203" s="53"/>
      <c r="F203" s="53"/>
      <c r="G203" s="54"/>
      <c r="H203" s="51"/>
      <c r="I203" s="128"/>
      <c r="J203" s="128"/>
      <c r="K203" s="128"/>
      <c r="L203" s="128"/>
      <c r="M203" s="128"/>
      <c r="N203" s="128"/>
      <c r="O203" s="128"/>
      <c r="P203" s="128"/>
      <c r="Q203" s="128"/>
      <c r="R203" s="128"/>
      <c r="S203" s="128"/>
    </row>
    <row r="204" spans="1:19" s="81" customFormat="1" ht="22.5" customHeight="1">
      <c r="A204" s="337" t="s">
        <v>1483</v>
      </c>
      <c r="B204" s="338"/>
      <c r="C204" s="338"/>
      <c r="D204" s="338"/>
      <c r="E204" s="338"/>
      <c r="F204" s="338"/>
      <c r="G204" s="338"/>
      <c r="H204" s="338"/>
      <c r="I204" s="128"/>
      <c r="J204" s="128"/>
      <c r="K204" s="128"/>
      <c r="L204" s="128"/>
      <c r="M204" s="128"/>
      <c r="N204" s="128"/>
      <c r="O204" s="128"/>
      <c r="P204" s="128"/>
      <c r="Q204" s="128"/>
      <c r="R204" s="128"/>
      <c r="S204" s="128"/>
    </row>
    <row r="205" spans="1:19" s="81" customFormat="1" ht="22.5" customHeight="1">
      <c r="A205" s="95" t="s">
        <v>470</v>
      </c>
      <c r="B205" s="96" t="s">
        <v>471</v>
      </c>
      <c r="C205" s="97" t="s">
        <v>472</v>
      </c>
      <c r="D205" s="157" t="s">
        <v>462</v>
      </c>
      <c r="E205" s="95" t="s">
        <v>464</v>
      </c>
      <c r="F205" s="216" t="s">
        <v>1295</v>
      </c>
      <c r="G205" s="230" t="s">
        <v>1297</v>
      </c>
      <c r="H205" s="95" t="s">
        <v>465</v>
      </c>
      <c r="I205" s="128"/>
      <c r="J205" s="128"/>
      <c r="K205" s="128"/>
      <c r="L205" s="128"/>
      <c r="M205" s="128"/>
      <c r="N205" s="128"/>
      <c r="O205" s="128"/>
      <c r="P205" s="128"/>
      <c r="Q205" s="128"/>
      <c r="R205" s="128"/>
      <c r="S205" s="128"/>
    </row>
    <row r="206" spans="1:19" s="81" customFormat="1" ht="22.5" customHeight="1">
      <c r="A206" s="37" t="s">
        <v>1704</v>
      </c>
      <c r="B206" s="37" t="s">
        <v>1705</v>
      </c>
      <c r="C206" s="14" t="s">
        <v>475</v>
      </c>
      <c r="D206" s="38" t="s">
        <v>1706</v>
      </c>
      <c r="E206" s="39"/>
      <c r="F206" s="39"/>
      <c r="G206" s="39"/>
      <c r="H206" s="39"/>
      <c r="I206" s="128"/>
      <c r="J206" s="128"/>
      <c r="K206" s="128"/>
      <c r="L206" s="128"/>
      <c r="M206" s="128"/>
      <c r="N206" s="128"/>
      <c r="O206" s="128"/>
      <c r="P206" s="128"/>
      <c r="Q206" s="128"/>
      <c r="R206" s="128"/>
      <c r="S206" s="128"/>
    </row>
    <row r="207" spans="1:19" s="81" customFormat="1" ht="22.5" customHeight="1">
      <c r="A207" s="40"/>
      <c r="B207" s="41" t="s">
        <v>1484</v>
      </c>
      <c r="C207" s="42" t="s">
        <v>477</v>
      </c>
      <c r="D207" s="43" t="s">
        <v>1487</v>
      </c>
      <c r="E207" s="44">
        <f>SUM(E208:E210)</f>
        <v>0</v>
      </c>
      <c r="F207" s="44">
        <f>SUM(F208:F210)</f>
        <v>21904</v>
      </c>
      <c r="G207" s="44">
        <f>SUM(G208:G210)</f>
        <v>1608</v>
      </c>
      <c r="H207" s="44">
        <f>IF(E207=0,,F207/E207*100)</f>
        <v>0</v>
      </c>
      <c r="I207" s="128"/>
      <c r="J207" s="128"/>
      <c r="K207" s="128"/>
      <c r="L207" s="128"/>
      <c r="M207" s="128"/>
      <c r="N207" s="128"/>
      <c r="O207" s="128"/>
      <c r="P207" s="128"/>
      <c r="Q207" s="128"/>
      <c r="R207" s="128"/>
      <c r="S207" s="128"/>
    </row>
    <row r="208" spans="1:19" s="81" customFormat="1" ht="22.5" customHeight="1">
      <c r="A208" s="20">
        <v>453</v>
      </c>
      <c r="B208" s="21" t="s">
        <v>1485</v>
      </c>
      <c r="C208" s="20" t="s">
        <v>1540</v>
      </c>
      <c r="D208" s="22" t="s">
        <v>856</v>
      </c>
      <c r="E208" s="45">
        <v>0</v>
      </c>
      <c r="F208" s="45">
        <v>5760</v>
      </c>
      <c r="G208" s="45">
        <v>0</v>
      </c>
      <c r="H208" s="45">
        <f>IF(E208=0,,F208/E208*100)</f>
        <v>0</v>
      </c>
      <c r="I208" s="128"/>
      <c r="J208" s="128"/>
      <c r="K208" s="128"/>
      <c r="L208" s="128"/>
      <c r="M208" s="128"/>
      <c r="N208" s="128"/>
      <c r="O208" s="128"/>
      <c r="P208" s="128"/>
      <c r="Q208" s="128"/>
      <c r="R208" s="128"/>
      <c r="S208" s="128"/>
    </row>
    <row r="209" spans="1:19" s="81" customFormat="1" ht="22.5" customHeight="1">
      <c r="A209" s="20">
        <v>453</v>
      </c>
      <c r="B209" s="21" t="s">
        <v>854</v>
      </c>
      <c r="C209" s="20" t="s">
        <v>1540</v>
      </c>
      <c r="D209" s="22" t="s">
        <v>857</v>
      </c>
      <c r="E209" s="45">
        <v>0</v>
      </c>
      <c r="F209" s="45">
        <v>14536</v>
      </c>
      <c r="G209" s="45">
        <v>0</v>
      </c>
      <c r="H209" s="45">
        <f>IF(E209=0,,F209/E209*100)</f>
        <v>0</v>
      </c>
      <c r="I209" s="128"/>
      <c r="J209" s="128"/>
      <c r="K209" s="128"/>
      <c r="L209" s="128"/>
      <c r="M209" s="128"/>
      <c r="N209" s="128"/>
      <c r="O209" s="128"/>
      <c r="P209" s="128"/>
      <c r="Q209" s="128"/>
      <c r="R209" s="128"/>
      <c r="S209" s="128"/>
    </row>
    <row r="210" spans="1:19" s="81" customFormat="1" ht="22.5" customHeight="1">
      <c r="A210" s="20">
        <v>453</v>
      </c>
      <c r="B210" s="21" t="s">
        <v>855</v>
      </c>
      <c r="C210" s="20" t="s">
        <v>1540</v>
      </c>
      <c r="D210" s="22" t="s">
        <v>858</v>
      </c>
      <c r="E210" s="45">
        <v>0</v>
      </c>
      <c r="F210" s="45">
        <v>1608</v>
      </c>
      <c r="G210" s="45">
        <v>1608</v>
      </c>
      <c r="H210" s="45">
        <f>IF(E210=0,,F210/E210*100)</f>
        <v>0</v>
      </c>
      <c r="I210" s="128"/>
      <c r="J210" s="128"/>
      <c r="K210" s="128"/>
      <c r="L210" s="128"/>
      <c r="M210" s="128"/>
      <c r="N210" s="128"/>
      <c r="O210" s="128"/>
      <c r="P210" s="128"/>
      <c r="Q210" s="128"/>
      <c r="R210" s="128"/>
      <c r="S210" s="128"/>
    </row>
    <row r="211" spans="1:19" s="81" customFormat="1" ht="22.5" customHeight="1">
      <c r="A211" s="37" t="s">
        <v>473</v>
      </c>
      <c r="B211" s="37" t="s">
        <v>474</v>
      </c>
      <c r="C211" s="14" t="s">
        <v>475</v>
      </c>
      <c r="D211" s="38" t="s">
        <v>476</v>
      </c>
      <c r="E211" s="39"/>
      <c r="F211" s="39"/>
      <c r="G211" s="39"/>
      <c r="H211" s="39"/>
      <c r="I211" s="128"/>
      <c r="J211" s="128"/>
      <c r="K211" s="128"/>
      <c r="L211" s="128"/>
      <c r="M211" s="128"/>
      <c r="N211" s="128"/>
      <c r="O211" s="128"/>
      <c r="P211" s="128"/>
      <c r="Q211" s="128"/>
      <c r="R211" s="128"/>
      <c r="S211" s="128"/>
    </row>
    <row r="212" spans="1:19" s="81" customFormat="1" ht="22.5" customHeight="1">
      <c r="A212" s="40"/>
      <c r="B212" s="41" t="s">
        <v>1486</v>
      </c>
      <c r="C212" s="42" t="s">
        <v>477</v>
      </c>
      <c r="D212" s="43"/>
      <c r="E212" s="44">
        <f>SUM(E213:E218)</f>
        <v>280000</v>
      </c>
      <c r="F212" s="44">
        <f>SUM(F213:F218)</f>
        <v>0</v>
      </c>
      <c r="G212" s="44">
        <f>SUM(G213:G218)</f>
        <v>937007</v>
      </c>
      <c r="H212" s="44">
        <f aca="true" t="shared" si="6" ref="H212:H218">IF(E212=0,,F212/E212*100)</f>
        <v>0</v>
      </c>
      <c r="I212" s="128"/>
      <c r="J212" s="128"/>
      <c r="K212" s="128"/>
      <c r="L212" s="128"/>
      <c r="M212" s="128"/>
      <c r="N212" s="128"/>
      <c r="O212" s="128"/>
      <c r="P212" s="128"/>
      <c r="Q212" s="128"/>
      <c r="R212" s="128"/>
      <c r="S212" s="128"/>
    </row>
    <row r="213" spans="1:19" s="81" customFormat="1" ht="22.5" customHeight="1">
      <c r="A213" s="20">
        <v>411005</v>
      </c>
      <c r="B213" s="21" t="s">
        <v>1488</v>
      </c>
      <c r="C213" s="20" t="s">
        <v>1540</v>
      </c>
      <c r="D213" s="22" t="s">
        <v>817</v>
      </c>
      <c r="E213" s="45">
        <v>0</v>
      </c>
      <c r="F213" s="45">
        <v>0</v>
      </c>
      <c r="G213" s="45">
        <v>0</v>
      </c>
      <c r="H213" s="45">
        <f t="shared" si="6"/>
        <v>0</v>
      </c>
      <c r="I213" s="128"/>
      <c r="J213" s="128"/>
      <c r="K213" s="128"/>
      <c r="L213" s="128"/>
      <c r="M213" s="128"/>
      <c r="N213" s="128"/>
      <c r="O213" s="128"/>
      <c r="P213" s="128"/>
      <c r="Q213" s="128"/>
      <c r="R213" s="128"/>
      <c r="S213" s="128"/>
    </row>
    <row r="214" spans="1:19" s="81" customFormat="1" ht="22.5" customHeight="1">
      <c r="A214" s="20">
        <v>451</v>
      </c>
      <c r="B214" s="21" t="s">
        <v>1489</v>
      </c>
      <c r="C214" s="20">
        <v>20</v>
      </c>
      <c r="D214" s="22" t="s">
        <v>1063</v>
      </c>
      <c r="E214" s="45">
        <v>0</v>
      </c>
      <c r="F214" s="45">
        <v>0</v>
      </c>
      <c r="G214" s="45">
        <v>0</v>
      </c>
      <c r="H214" s="45">
        <f t="shared" si="6"/>
        <v>0</v>
      </c>
      <c r="I214" s="128"/>
      <c r="J214" s="128"/>
      <c r="K214" s="128"/>
      <c r="L214" s="128"/>
      <c r="M214" s="128"/>
      <c r="N214" s="128"/>
      <c r="O214" s="128"/>
      <c r="P214" s="128"/>
      <c r="Q214" s="128"/>
      <c r="R214" s="128"/>
      <c r="S214" s="128"/>
    </row>
    <row r="215" spans="1:19" s="81" customFormat="1" ht="22.5" customHeight="1">
      <c r="A215" s="20">
        <v>454</v>
      </c>
      <c r="B215" s="21" t="s">
        <v>1064</v>
      </c>
      <c r="C215" s="20" t="s">
        <v>1065</v>
      </c>
      <c r="D215" s="22" t="s">
        <v>1066</v>
      </c>
      <c r="E215" s="45">
        <v>0</v>
      </c>
      <c r="F215" s="45">
        <v>0</v>
      </c>
      <c r="G215" s="45">
        <v>0</v>
      </c>
      <c r="H215" s="45">
        <f t="shared" si="6"/>
        <v>0</v>
      </c>
      <c r="I215" s="128"/>
      <c r="J215" s="128"/>
      <c r="K215" s="128"/>
      <c r="L215" s="128"/>
      <c r="M215" s="128"/>
      <c r="N215" s="128"/>
      <c r="O215" s="128"/>
      <c r="P215" s="128"/>
      <c r="Q215" s="128"/>
      <c r="R215" s="128"/>
      <c r="S215" s="128"/>
    </row>
    <row r="216" spans="1:19" s="81" customFormat="1" ht="22.5" customHeight="1">
      <c r="A216" s="20">
        <v>454</v>
      </c>
      <c r="B216" s="21" t="s">
        <v>1067</v>
      </c>
      <c r="C216" s="20" t="s">
        <v>1540</v>
      </c>
      <c r="D216" s="22" t="s">
        <v>1068</v>
      </c>
      <c r="E216" s="45">
        <v>280000</v>
      </c>
      <c r="F216" s="45">
        <v>0</v>
      </c>
      <c r="G216" s="45">
        <v>937007</v>
      </c>
      <c r="H216" s="45">
        <f t="shared" si="6"/>
        <v>0</v>
      </c>
      <c r="I216" s="128"/>
      <c r="J216" s="128"/>
      <c r="K216" s="128"/>
      <c r="L216" s="128"/>
      <c r="M216" s="128"/>
      <c r="N216" s="128"/>
      <c r="O216" s="128"/>
      <c r="P216" s="128"/>
      <c r="Q216" s="128"/>
      <c r="R216" s="128"/>
      <c r="S216" s="128"/>
    </row>
    <row r="217" spans="1:19" s="81" customFormat="1" ht="22.5" customHeight="1">
      <c r="A217" s="20">
        <v>514</v>
      </c>
      <c r="B217" s="21" t="s">
        <v>1069</v>
      </c>
      <c r="C217" s="20" t="s">
        <v>1540</v>
      </c>
      <c r="D217" s="22" t="s">
        <v>1070</v>
      </c>
      <c r="E217" s="45">
        <v>0</v>
      </c>
      <c r="F217" s="45">
        <v>0</v>
      </c>
      <c r="G217" s="45">
        <v>0</v>
      </c>
      <c r="H217" s="45">
        <f t="shared" si="6"/>
        <v>0</v>
      </c>
      <c r="I217" s="128"/>
      <c r="J217" s="128"/>
      <c r="K217" s="128"/>
      <c r="L217" s="128"/>
      <c r="M217" s="128"/>
      <c r="N217" s="128"/>
      <c r="O217" s="128"/>
      <c r="P217" s="128"/>
      <c r="Q217" s="128"/>
      <c r="R217" s="128"/>
      <c r="S217" s="128"/>
    </row>
    <row r="218" spans="1:19" s="81" customFormat="1" ht="22.5" customHeight="1">
      <c r="A218" s="20">
        <v>514</v>
      </c>
      <c r="B218" s="21" t="s">
        <v>1071</v>
      </c>
      <c r="C218" s="20" t="s">
        <v>1540</v>
      </c>
      <c r="D218" s="22" t="s">
        <v>1072</v>
      </c>
      <c r="E218" s="45">
        <v>0</v>
      </c>
      <c r="F218" s="45">
        <v>0</v>
      </c>
      <c r="G218" s="45">
        <v>0</v>
      </c>
      <c r="H218" s="45">
        <f t="shared" si="6"/>
        <v>0</v>
      </c>
      <c r="I218" s="128"/>
      <c r="J218" s="128"/>
      <c r="K218" s="128"/>
      <c r="L218" s="128"/>
      <c r="M218" s="128"/>
      <c r="N218" s="128"/>
      <c r="O218" s="128"/>
      <c r="P218" s="128"/>
      <c r="Q218" s="128"/>
      <c r="R218" s="128"/>
      <c r="S218" s="128"/>
    </row>
    <row r="219" spans="1:19" s="81" customFormat="1" ht="22.5" customHeight="1">
      <c r="A219" s="37" t="s">
        <v>1490</v>
      </c>
      <c r="B219" s="37" t="s">
        <v>1491</v>
      </c>
      <c r="C219" s="14" t="s">
        <v>475</v>
      </c>
      <c r="D219" s="38" t="s">
        <v>1492</v>
      </c>
      <c r="E219" s="39"/>
      <c r="F219" s="39"/>
      <c r="G219" s="39"/>
      <c r="H219" s="39"/>
      <c r="I219" s="128"/>
      <c r="J219" s="128"/>
      <c r="K219" s="128"/>
      <c r="L219" s="128"/>
      <c r="M219" s="128"/>
      <c r="N219" s="128"/>
      <c r="O219" s="128"/>
      <c r="P219" s="128"/>
      <c r="Q219" s="128"/>
      <c r="R219" s="128"/>
      <c r="S219" s="128"/>
    </row>
    <row r="220" spans="1:19" s="81" customFormat="1" ht="22.5" customHeight="1">
      <c r="A220" s="40"/>
      <c r="B220" s="41" t="s">
        <v>1493</v>
      </c>
      <c r="C220" s="42" t="s">
        <v>477</v>
      </c>
      <c r="D220" s="43" t="s">
        <v>1492</v>
      </c>
      <c r="E220" s="44">
        <f>SUM(E221:E221)</f>
        <v>0</v>
      </c>
      <c r="F220" s="44">
        <f>SUM(F221:F221)</f>
        <v>0</v>
      </c>
      <c r="G220" s="44">
        <f>SUM(G221:G221)</f>
        <v>0</v>
      </c>
      <c r="H220" s="44">
        <f>IF(F220=0,,F220/E220*100)</f>
        <v>0</v>
      </c>
      <c r="I220" s="128"/>
      <c r="J220" s="128"/>
      <c r="K220" s="128"/>
      <c r="L220" s="128"/>
      <c r="M220" s="128"/>
      <c r="N220" s="128"/>
      <c r="O220" s="128"/>
      <c r="P220" s="128"/>
      <c r="Q220" s="128"/>
      <c r="R220" s="128"/>
      <c r="S220" s="128"/>
    </row>
    <row r="221" spans="1:19" s="81" customFormat="1" ht="22.5" customHeight="1">
      <c r="A221" s="20"/>
      <c r="B221" s="21" t="s">
        <v>1494</v>
      </c>
      <c r="C221" s="20" t="s">
        <v>1540</v>
      </c>
      <c r="D221" s="22"/>
      <c r="E221" s="45"/>
      <c r="F221" s="45"/>
      <c r="G221" s="45"/>
      <c r="H221" s="46">
        <f>IF(F221=0,,F221/E221*100)</f>
        <v>0</v>
      </c>
      <c r="I221" s="128"/>
      <c r="J221" s="128"/>
      <c r="K221" s="128"/>
      <c r="L221" s="128"/>
      <c r="M221" s="128"/>
      <c r="N221" s="128"/>
      <c r="O221" s="128"/>
      <c r="P221" s="128"/>
      <c r="Q221" s="128"/>
      <c r="R221" s="128"/>
      <c r="S221" s="128"/>
    </row>
    <row r="222" spans="1:19" s="81" customFormat="1" ht="22.5" customHeight="1">
      <c r="A222" s="37" t="s">
        <v>1712</v>
      </c>
      <c r="B222" s="37" t="s">
        <v>1495</v>
      </c>
      <c r="C222" s="14" t="s">
        <v>475</v>
      </c>
      <c r="D222" s="38" t="s">
        <v>1714</v>
      </c>
      <c r="E222" s="39"/>
      <c r="F222" s="39"/>
      <c r="G222" s="39"/>
      <c r="H222" s="39"/>
      <c r="I222" s="128"/>
      <c r="J222" s="128"/>
      <c r="K222" s="128"/>
      <c r="L222" s="128"/>
      <c r="M222" s="128"/>
      <c r="N222" s="128"/>
      <c r="O222" s="128"/>
      <c r="P222" s="128"/>
      <c r="Q222" s="128"/>
      <c r="R222" s="128"/>
      <c r="S222" s="128"/>
    </row>
    <row r="223" spans="1:19" s="81" customFormat="1" ht="22.5" customHeight="1">
      <c r="A223" s="40"/>
      <c r="B223" s="41" t="s">
        <v>1496</v>
      </c>
      <c r="C223" s="42" t="s">
        <v>477</v>
      </c>
      <c r="D223" s="43" t="s">
        <v>1714</v>
      </c>
      <c r="E223" s="44">
        <f>SUM(E224:E224)</f>
        <v>0</v>
      </c>
      <c r="F223" s="44">
        <f>SUM(F224:F224)</f>
        <v>0</v>
      </c>
      <c r="G223" s="44">
        <f>SUM(G224:G224)</f>
        <v>0</v>
      </c>
      <c r="H223" s="44">
        <f>IF(F223=0,,F223/E223*100)</f>
        <v>0</v>
      </c>
      <c r="I223" s="128"/>
      <c r="J223" s="128"/>
      <c r="K223" s="128"/>
      <c r="L223" s="128"/>
      <c r="M223" s="128"/>
      <c r="N223" s="128"/>
      <c r="O223" s="128"/>
      <c r="P223" s="128"/>
      <c r="Q223" s="128"/>
      <c r="R223" s="128"/>
      <c r="S223" s="128"/>
    </row>
    <row r="224" spans="1:19" s="81" customFormat="1" ht="22.5" customHeight="1">
      <c r="A224" s="20"/>
      <c r="B224" s="21" t="s">
        <v>1497</v>
      </c>
      <c r="C224" s="20" t="s">
        <v>1540</v>
      </c>
      <c r="D224" s="22"/>
      <c r="E224" s="45"/>
      <c r="F224" s="45"/>
      <c r="G224" s="45"/>
      <c r="H224" s="45">
        <f>IF(F224=0,,F224/E224*100)</f>
        <v>0</v>
      </c>
      <c r="I224" s="128"/>
      <c r="J224" s="128"/>
      <c r="K224" s="128"/>
      <c r="L224" s="128"/>
      <c r="M224" s="128"/>
      <c r="N224" s="128"/>
      <c r="O224" s="128"/>
      <c r="P224" s="128"/>
      <c r="Q224" s="128"/>
      <c r="R224" s="128"/>
      <c r="S224" s="128"/>
    </row>
    <row r="225" spans="1:19" s="81" customFormat="1" ht="22.5" customHeight="1">
      <c r="A225" s="37" t="s">
        <v>708</v>
      </c>
      <c r="B225" s="37" t="s">
        <v>1500</v>
      </c>
      <c r="C225" s="14" t="s">
        <v>475</v>
      </c>
      <c r="D225" s="38" t="s">
        <v>1498</v>
      </c>
      <c r="E225" s="39"/>
      <c r="F225" s="39"/>
      <c r="G225" s="39"/>
      <c r="H225" s="39"/>
      <c r="I225" s="128"/>
      <c r="J225" s="128"/>
      <c r="K225" s="128"/>
      <c r="L225" s="128"/>
      <c r="M225" s="128"/>
      <c r="N225" s="128"/>
      <c r="O225" s="128"/>
      <c r="P225" s="128"/>
      <c r="Q225" s="128"/>
      <c r="R225" s="128"/>
      <c r="S225" s="128"/>
    </row>
    <row r="226" spans="1:19" s="81" customFormat="1" ht="22.5" customHeight="1">
      <c r="A226" s="40"/>
      <c r="B226" s="41" t="s">
        <v>1501</v>
      </c>
      <c r="C226" s="42" t="s">
        <v>477</v>
      </c>
      <c r="D226" s="43" t="s">
        <v>1498</v>
      </c>
      <c r="E226" s="44">
        <f>SUM(E227:E227)</f>
        <v>0</v>
      </c>
      <c r="F226" s="44">
        <f>SUM(F227:F227)</f>
        <v>204779.97</v>
      </c>
      <c r="G226" s="44">
        <f>SUM(G227:G227)</f>
        <v>500000</v>
      </c>
      <c r="H226" s="44" t="e">
        <f>IF(F226=0,,F226/E226*100)</f>
        <v>#DIV/0!</v>
      </c>
      <c r="I226" s="128"/>
      <c r="J226" s="128"/>
      <c r="K226" s="128"/>
      <c r="L226" s="128"/>
      <c r="M226" s="128"/>
      <c r="N226" s="128"/>
      <c r="O226" s="128"/>
      <c r="P226" s="128"/>
      <c r="Q226" s="128"/>
      <c r="R226" s="128"/>
      <c r="S226" s="128"/>
    </row>
    <row r="227" spans="1:19" s="81" customFormat="1" ht="22.5" customHeight="1">
      <c r="A227" s="20">
        <v>513</v>
      </c>
      <c r="B227" s="21" t="s">
        <v>1502</v>
      </c>
      <c r="C227" s="20" t="s">
        <v>1540</v>
      </c>
      <c r="D227" s="22" t="s">
        <v>603</v>
      </c>
      <c r="E227" s="45">
        <v>0</v>
      </c>
      <c r="F227" s="45">
        <v>204779.97</v>
      </c>
      <c r="G227" s="45">
        <v>500000</v>
      </c>
      <c r="H227" s="45">
        <f>IF(E227=0,,F227/E227*100)</f>
        <v>0</v>
      </c>
      <c r="I227" s="128"/>
      <c r="J227" s="128"/>
      <c r="K227" s="128"/>
      <c r="L227" s="128"/>
      <c r="M227" s="128"/>
      <c r="N227" s="128"/>
      <c r="O227" s="128"/>
      <c r="P227" s="128"/>
      <c r="Q227" s="128"/>
      <c r="R227" s="128"/>
      <c r="S227" s="128"/>
    </row>
    <row r="228" spans="1:19" s="81" customFormat="1" ht="22.5" customHeight="1">
      <c r="A228" s="37" t="s">
        <v>1716</v>
      </c>
      <c r="B228" s="37" t="s">
        <v>1717</v>
      </c>
      <c r="C228" s="14" t="s">
        <v>475</v>
      </c>
      <c r="D228" s="38" t="s">
        <v>1718</v>
      </c>
      <c r="E228" s="39"/>
      <c r="F228" s="39"/>
      <c r="G228" s="39"/>
      <c r="H228" s="39"/>
      <c r="I228" s="128"/>
      <c r="J228" s="128"/>
      <c r="K228" s="128"/>
      <c r="L228" s="128"/>
      <c r="M228" s="128"/>
      <c r="N228" s="128"/>
      <c r="O228" s="128"/>
      <c r="P228" s="128"/>
      <c r="Q228" s="128"/>
      <c r="R228" s="128"/>
      <c r="S228" s="128"/>
    </row>
    <row r="229" spans="1:19" s="81" customFormat="1" ht="22.5" customHeight="1">
      <c r="A229" s="40"/>
      <c r="B229" s="41" t="s">
        <v>1482</v>
      </c>
      <c r="C229" s="42" t="s">
        <v>477</v>
      </c>
      <c r="D229" s="43" t="s">
        <v>1718</v>
      </c>
      <c r="E229" s="44">
        <f>SUM(E230:E230)</f>
        <v>0</v>
      </c>
      <c r="F229" s="44">
        <f>SUM(F230:F230)</f>
        <v>0</v>
      </c>
      <c r="G229" s="44">
        <f>SUM(G230:G230)</f>
        <v>0</v>
      </c>
      <c r="H229" s="44">
        <f>IF(E229=0,,F229/E229*100)</f>
        <v>0</v>
      </c>
      <c r="I229" s="128"/>
      <c r="J229" s="128"/>
      <c r="K229" s="128"/>
      <c r="L229" s="128"/>
      <c r="M229" s="128"/>
      <c r="N229" s="128"/>
      <c r="O229" s="128"/>
      <c r="P229" s="128"/>
      <c r="Q229" s="128"/>
      <c r="R229" s="128"/>
      <c r="S229" s="128"/>
    </row>
    <row r="230" spans="1:19" s="81" customFormat="1" ht="22.5" customHeight="1">
      <c r="A230" s="20"/>
      <c r="B230" s="21" t="s">
        <v>712</v>
      </c>
      <c r="C230" s="20" t="s">
        <v>1540</v>
      </c>
      <c r="D230" s="22"/>
      <c r="E230" s="45"/>
      <c r="F230" s="45"/>
      <c r="G230" s="45"/>
      <c r="H230" s="45">
        <f>IF(E230=0,,F230/E230*100)</f>
        <v>0</v>
      </c>
      <c r="I230" s="128"/>
      <c r="J230" s="128"/>
      <c r="K230" s="128"/>
      <c r="L230" s="128"/>
      <c r="M230" s="128"/>
      <c r="N230" s="128"/>
      <c r="O230" s="128"/>
      <c r="P230" s="128"/>
      <c r="Q230" s="128"/>
      <c r="R230" s="128"/>
      <c r="S230" s="128"/>
    </row>
    <row r="231" spans="1:19" s="81" customFormat="1" ht="22.5" customHeight="1">
      <c r="A231" s="48"/>
      <c r="B231" s="49"/>
      <c r="C231" s="48"/>
      <c r="D231" s="49" t="s">
        <v>466</v>
      </c>
      <c r="E231" s="50">
        <f>SUM(E229,E226,E223,E220,E212,E207)</f>
        <v>280000</v>
      </c>
      <c r="F231" s="50">
        <f>SUM(F229,F226,F223,F220,F212,F207)</f>
        <v>226683.97</v>
      </c>
      <c r="G231" s="50">
        <f>SUM(G229,G226,G223,G220,G212,G207)</f>
        <v>1438615</v>
      </c>
      <c r="H231" s="50">
        <f>IF(F231=0,,F231/E231*100)</f>
        <v>80.95856071428571</v>
      </c>
      <c r="I231" s="128"/>
      <c r="J231" s="128"/>
      <c r="K231" s="128"/>
      <c r="L231" s="128"/>
      <c r="M231" s="128"/>
      <c r="N231" s="128"/>
      <c r="O231" s="128"/>
      <c r="P231" s="128"/>
      <c r="Q231" s="128"/>
      <c r="R231" s="128"/>
      <c r="S231" s="128"/>
    </row>
    <row r="232" spans="1:19" s="81" customFormat="1" ht="8.25">
      <c r="A232" s="115"/>
      <c r="B232" s="115"/>
      <c r="C232" s="115"/>
      <c r="D232" s="115"/>
      <c r="E232" s="115"/>
      <c r="F232" s="115"/>
      <c r="G232" s="115"/>
      <c r="H232" s="115"/>
      <c r="I232" s="128"/>
      <c r="J232" s="128"/>
      <c r="K232" s="128"/>
      <c r="L232" s="128"/>
      <c r="M232" s="128"/>
      <c r="N232" s="128"/>
      <c r="O232" s="128"/>
      <c r="P232" s="128"/>
      <c r="Q232" s="128"/>
      <c r="R232" s="128"/>
      <c r="S232" s="128"/>
    </row>
    <row r="233" spans="1:19" s="81" customFormat="1" ht="8.25">
      <c r="A233" s="327" t="s">
        <v>713</v>
      </c>
      <c r="B233" s="327"/>
      <c r="C233" s="327"/>
      <c r="D233" s="327"/>
      <c r="E233" s="327"/>
      <c r="F233" s="327"/>
      <c r="G233" s="327"/>
      <c r="H233" s="328"/>
      <c r="I233" s="128"/>
      <c r="J233" s="128"/>
      <c r="K233" s="128"/>
      <c r="L233" s="128"/>
      <c r="M233" s="128"/>
      <c r="N233" s="128"/>
      <c r="O233" s="128"/>
      <c r="P233" s="128"/>
      <c r="Q233" s="128"/>
      <c r="R233" s="128"/>
      <c r="S233" s="128"/>
    </row>
    <row r="234" spans="1:19" s="81" customFormat="1" ht="18" customHeight="1">
      <c r="A234" s="329" t="s">
        <v>176</v>
      </c>
      <c r="B234" s="330"/>
      <c r="C234" s="330"/>
      <c r="D234" s="330"/>
      <c r="E234" s="330"/>
      <c r="F234" s="330"/>
      <c r="G234" s="330"/>
      <c r="H234" s="330"/>
      <c r="I234" s="128"/>
      <c r="J234" s="128"/>
      <c r="K234" s="128"/>
      <c r="L234" s="128"/>
      <c r="M234" s="128"/>
      <c r="N234" s="128"/>
      <c r="O234" s="128"/>
      <c r="P234" s="128"/>
      <c r="Q234" s="128"/>
      <c r="R234" s="128"/>
      <c r="S234" s="128"/>
    </row>
    <row r="235" spans="1:19" s="81" customFormat="1" ht="22.5" customHeight="1">
      <c r="A235" s="330"/>
      <c r="B235" s="330"/>
      <c r="C235" s="330"/>
      <c r="D235" s="330"/>
      <c r="E235" s="330"/>
      <c r="F235" s="330"/>
      <c r="G235" s="330"/>
      <c r="H235" s="330"/>
      <c r="I235" s="128"/>
      <c r="J235" s="128"/>
      <c r="K235" s="128"/>
      <c r="L235" s="128"/>
      <c r="M235" s="128"/>
      <c r="N235" s="128"/>
      <c r="O235" s="128"/>
      <c r="P235" s="128"/>
      <c r="Q235" s="128"/>
      <c r="R235" s="128"/>
      <c r="S235" s="128"/>
    </row>
  </sheetData>
  <mergeCells count="24">
    <mergeCell ref="A10:D10"/>
    <mergeCell ref="A233:H233"/>
    <mergeCell ref="A234:H235"/>
    <mergeCell ref="A162:H162"/>
    <mergeCell ref="A163:H164"/>
    <mergeCell ref="A200:H200"/>
    <mergeCell ref="A201:H202"/>
    <mergeCell ref="A166:H166"/>
    <mergeCell ref="A204:H204"/>
    <mergeCell ref="A140:H140"/>
    <mergeCell ref="A41:H42"/>
    <mergeCell ref="A80:H80"/>
    <mergeCell ref="A81:H82"/>
    <mergeCell ref="A139:H139"/>
    <mergeCell ref="A5:D5"/>
    <mergeCell ref="A57:H57"/>
    <mergeCell ref="A58:H59"/>
    <mergeCell ref="A6:D6"/>
    <mergeCell ref="A7:D7"/>
    <mergeCell ref="A8:D8"/>
    <mergeCell ref="A9:D9"/>
    <mergeCell ref="A22:H23"/>
    <mergeCell ref="A21:H21"/>
    <mergeCell ref="A40:H40"/>
  </mergeCells>
  <printOptions/>
  <pageMargins left="0.75" right="0.75" top="1" bottom="1" header="0.4921259845" footer="0.4921259845"/>
  <pageSetup horizontalDpi="600" verticalDpi="600" orientation="portrait" r:id="rId1"/>
  <headerFooter alignWithMargins="0">
    <oddHeader>&amp;C&amp;A</oddHeader>
    <oddFooter>&amp;CStránka &amp;P z &amp;N</oddFooter>
  </headerFooter>
</worksheet>
</file>

<file path=xl/worksheets/sheet4.xml><?xml version="1.0" encoding="utf-8"?>
<worksheet xmlns="http://schemas.openxmlformats.org/spreadsheetml/2006/main" xmlns:r="http://schemas.openxmlformats.org/officeDocument/2006/relationships">
  <dimension ref="A2:H248"/>
  <sheetViews>
    <sheetView workbookViewId="0" topLeftCell="A112">
      <selection activeCell="D139" sqref="D139:H139"/>
    </sheetView>
  </sheetViews>
  <sheetFormatPr defaultColWidth="9.140625" defaultRowHeight="12.75"/>
  <cols>
    <col min="1" max="2" width="7.00390625" style="81" customWidth="1"/>
    <col min="3" max="3" width="11.00390625" style="81" customWidth="1"/>
    <col min="4" max="4" width="21.00390625" style="81" customWidth="1"/>
    <col min="5" max="8" width="10.8515625" style="81" customWidth="1"/>
    <col min="9" max="16384" width="9.140625" style="81" customWidth="1"/>
  </cols>
  <sheetData>
    <row r="2" spans="1:7" ht="11.25" customHeight="1">
      <c r="A2" s="339" t="s">
        <v>1316</v>
      </c>
      <c r="B2" s="339"/>
      <c r="C2" s="339"/>
      <c r="D2" s="339"/>
      <c r="E2" s="339"/>
      <c r="F2" s="339"/>
      <c r="G2" s="339"/>
    </row>
    <row r="3" spans="1:7" ht="8.25">
      <c r="A3" s="115"/>
      <c r="B3" s="36"/>
      <c r="C3" s="115"/>
      <c r="D3" s="115"/>
      <c r="E3" s="115"/>
      <c r="F3" s="115"/>
      <c r="G3" s="115"/>
    </row>
    <row r="4" spans="1:7" ht="18" customHeight="1">
      <c r="A4" s="82"/>
      <c r="B4" s="83"/>
      <c r="C4" s="84"/>
      <c r="D4" s="85"/>
      <c r="E4" s="86" t="s">
        <v>464</v>
      </c>
      <c r="F4" s="86" t="s">
        <v>1295</v>
      </c>
      <c r="G4" s="86" t="s">
        <v>1320</v>
      </c>
    </row>
    <row r="5" spans="1:7" ht="18" customHeight="1">
      <c r="A5" s="340" t="s">
        <v>1317</v>
      </c>
      <c r="B5" s="341"/>
      <c r="C5" s="342"/>
      <c r="D5" s="48" t="s">
        <v>466</v>
      </c>
      <c r="E5" s="217">
        <f>SUM(E6:E8)</f>
        <v>22287</v>
      </c>
      <c r="F5" s="217">
        <f>SUM(F6:F8)</f>
        <v>38478.020000000004</v>
      </c>
      <c r="G5" s="158">
        <f>SUM(G6:G8)</f>
        <v>172.6478216000359</v>
      </c>
    </row>
    <row r="6" spans="1:7" ht="18" customHeight="1">
      <c r="A6" s="343"/>
      <c r="B6" s="344"/>
      <c r="C6" s="345"/>
      <c r="D6" s="69" t="s">
        <v>1318</v>
      </c>
      <c r="E6" s="87">
        <f>SUM(E112)</f>
        <v>22287</v>
      </c>
      <c r="F6" s="87">
        <f>SUM(E113)</f>
        <v>38478.020000000004</v>
      </c>
      <c r="G6" s="88">
        <f>SUM(E114)</f>
        <v>172.6478216000359</v>
      </c>
    </row>
    <row r="7" spans="1:7" ht="18" customHeight="1">
      <c r="A7" s="343"/>
      <c r="B7" s="344"/>
      <c r="C7" s="345"/>
      <c r="D7" s="69" t="s">
        <v>1319</v>
      </c>
      <c r="E7" s="87">
        <f>SUM(F112)</f>
        <v>0</v>
      </c>
      <c r="F7" s="87">
        <f>SUM(F113)</f>
        <v>0</v>
      </c>
      <c r="G7" s="88">
        <f>SUM(F114)</f>
        <v>0</v>
      </c>
    </row>
    <row r="8" spans="1:7" ht="18" customHeight="1">
      <c r="A8" s="346"/>
      <c r="B8" s="347"/>
      <c r="C8" s="348"/>
      <c r="D8" s="69" t="s">
        <v>469</v>
      </c>
      <c r="E8" s="87">
        <f>SUM(G112)</f>
        <v>0</v>
      </c>
      <c r="F8" s="87">
        <f>SUM(G113)</f>
        <v>0</v>
      </c>
      <c r="G8" s="88">
        <f>SUM(G114)</f>
        <v>0</v>
      </c>
    </row>
    <row r="11" spans="1:8" ht="18" customHeight="1">
      <c r="A11" s="89" t="s">
        <v>714</v>
      </c>
      <c r="B11" s="90"/>
      <c r="C11" s="91"/>
      <c r="D11" s="92"/>
      <c r="E11" s="93">
        <f>SUM(E23,E38,E52,E62,E71,E86)</f>
        <v>22287</v>
      </c>
      <c r="F11" s="93">
        <f>SUM(F23,F38,F52,F62,F71,F86)</f>
        <v>38478.020000000004</v>
      </c>
      <c r="G11" s="93">
        <f>SUM(G23,G38,G52,G62,G71,G86)</f>
        <v>23287</v>
      </c>
      <c r="H11" s="93">
        <f>IF(E11=0,,F11/E11*100)</f>
        <v>172.6478216000359</v>
      </c>
    </row>
    <row r="12" spans="1:8" ht="18" customHeight="1">
      <c r="A12" s="86"/>
      <c r="B12" s="37" t="s">
        <v>715</v>
      </c>
      <c r="C12" s="14" t="s">
        <v>477</v>
      </c>
      <c r="D12" s="15" t="s">
        <v>317</v>
      </c>
      <c r="E12" s="86" t="s">
        <v>464</v>
      </c>
      <c r="F12" s="86" t="s">
        <v>1295</v>
      </c>
      <c r="G12" s="86" t="s">
        <v>1299</v>
      </c>
      <c r="H12" s="86" t="s">
        <v>1320</v>
      </c>
    </row>
    <row r="13" spans="1:8" ht="18" customHeight="1">
      <c r="A13" s="95" t="s">
        <v>470</v>
      </c>
      <c r="B13" s="126"/>
      <c r="C13" s="97" t="s">
        <v>472</v>
      </c>
      <c r="D13" s="98" t="s">
        <v>462</v>
      </c>
      <c r="E13" s="99"/>
      <c r="F13" s="99"/>
      <c r="G13" s="99"/>
      <c r="H13" s="99"/>
    </row>
    <row r="14" spans="1:8" ht="18" customHeight="1">
      <c r="A14" s="37" t="s">
        <v>473</v>
      </c>
      <c r="B14" s="37" t="s">
        <v>474</v>
      </c>
      <c r="C14" s="14" t="s">
        <v>475</v>
      </c>
      <c r="D14" s="38" t="s">
        <v>318</v>
      </c>
      <c r="E14" s="105">
        <f>SUM(E15:E22)</f>
        <v>11500</v>
      </c>
      <c r="F14" s="105">
        <f>SUM(F15:F22)</f>
        <v>23591.2</v>
      </c>
      <c r="G14" s="105">
        <f>SUM(G15:G22)</f>
        <v>12500</v>
      </c>
      <c r="H14" s="105">
        <f>IF(E14=0,,F14/E14*100)</f>
        <v>205.1408695652174</v>
      </c>
    </row>
    <row r="15" spans="1:8" ht="18" customHeight="1">
      <c r="A15" s="68">
        <v>61</v>
      </c>
      <c r="B15" s="73" t="s">
        <v>1539</v>
      </c>
      <c r="C15" s="32" t="s">
        <v>1540</v>
      </c>
      <c r="D15" s="69" t="s">
        <v>742</v>
      </c>
      <c r="E15" s="45">
        <v>0</v>
      </c>
      <c r="F15" s="246">
        <v>14672.44</v>
      </c>
      <c r="G15" s="45">
        <v>0</v>
      </c>
      <c r="H15" s="45">
        <f aca="true" t="shared" si="0" ref="H15:H23">IF(E15=0,,F15/E15*100)</f>
        <v>0</v>
      </c>
    </row>
    <row r="16" spans="1:8" ht="18" customHeight="1">
      <c r="A16" s="68">
        <v>62</v>
      </c>
      <c r="B16" s="73" t="s">
        <v>1541</v>
      </c>
      <c r="C16" s="32" t="s">
        <v>1540</v>
      </c>
      <c r="D16" s="69" t="s">
        <v>1310</v>
      </c>
      <c r="E16" s="45">
        <v>0</v>
      </c>
      <c r="F16" s="246">
        <v>5103.23</v>
      </c>
      <c r="G16" s="45">
        <v>0</v>
      </c>
      <c r="H16" s="45">
        <f t="shared" si="0"/>
        <v>0</v>
      </c>
    </row>
    <row r="17" spans="1:8" ht="18" customHeight="1">
      <c r="A17" s="32">
        <v>62</v>
      </c>
      <c r="B17" s="73" t="s">
        <v>630</v>
      </c>
      <c r="C17" s="32" t="s">
        <v>1540</v>
      </c>
      <c r="D17" s="101" t="s">
        <v>1073</v>
      </c>
      <c r="E17" s="45">
        <v>0</v>
      </c>
      <c r="F17" s="246">
        <v>0</v>
      </c>
      <c r="G17" s="45">
        <v>0</v>
      </c>
      <c r="H17" s="45">
        <f t="shared" si="0"/>
        <v>0</v>
      </c>
    </row>
    <row r="18" spans="1:8" ht="18" customHeight="1">
      <c r="A18" s="32">
        <v>637014</v>
      </c>
      <c r="B18" s="73" t="s">
        <v>630</v>
      </c>
      <c r="C18" s="32" t="s">
        <v>1540</v>
      </c>
      <c r="D18" s="101" t="s">
        <v>859</v>
      </c>
      <c r="E18" s="45">
        <v>0</v>
      </c>
      <c r="F18" s="246">
        <v>10.8</v>
      </c>
      <c r="G18" s="45">
        <v>0</v>
      </c>
      <c r="H18" s="45">
        <f t="shared" si="0"/>
        <v>0</v>
      </c>
    </row>
    <row r="19" spans="1:8" ht="18" customHeight="1">
      <c r="A19" s="32">
        <v>633016</v>
      </c>
      <c r="B19" s="73" t="s">
        <v>632</v>
      </c>
      <c r="C19" s="32" t="s">
        <v>1540</v>
      </c>
      <c r="D19" s="101" t="s">
        <v>1074</v>
      </c>
      <c r="E19" s="45">
        <v>4500</v>
      </c>
      <c r="F19" s="45">
        <v>3519.9</v>
      </c>
      <c r="G19" s="45">
        <v>4500</v>
      </c>
      <c r="H19" s="45">
        <f t="shared" si="0"/>
        <v>78.22</v>
      </c>
    </row>
    <row r="20" spans="1:8" ht="18" customHeight="1">
      <c r="A20" s="32">
        <v>633</v>
      </c>
      <c r="B20" s="73" t="s">
        <v>325</v>
      </c>
      <c r="C20" s="32" t="s">
        <v>1540</v>
      </c>
      <c r="D20" s="33" t="s">
        <v>1075</v>
      </c>
      <c r="E20" s="45">
        <v>0</v>
      </c>
      <c r="F20" s="45">
        <v>118.63</v>
      </c>
      <c r="G20" s="45">
        <v>0</v>
      </c>
      <c r="H20" s="45">
        <f>IF(E20=0,,F20/E20*100)</f>
        <v>0</v>
      </c>
    </row>
    <row r="21" spans="1:8" ht="18" customHeight="1">
      <c r="A21" s="32">
        <v>637026</v>
      </c>
      <c r="B21" s="73" t="s">
        <v>325</v>
      </c>
      <c r="C21" s="32" t="s">
        <v>1540</v>
      </c>
      <c r="D21" s="33" t="s">
        <v>1076</v>
      </c>
      <c r="E21" s="45">
        <v>5500</v>
      </c>
      <c r="F21" s="45">
        <v>0</v>
      </c>
      <c r="G21" s="45">
        <v>5500</v>
      </c>
      <c r="H21" s="45">
        <f>IF(E21=0,,F21/E21*100)</f>
        <v>0</v>
      </c>
    </row>
    <row r="22" spans="1:8" ht="18" customHeight="1">
      <c r="A22" s="32">
        <v>637036</v>
      </c>
      <c r="B22" s="73" t="s">
        <v>326</v>
      </c>
      <c r="C22" s="32" t="s">
        <v>1540</v>
      </c>
      <c r="D22" s="33" t="s">
        <v>1077</v>
      </c>
      <c r="E22" s="34">
        <v>1500</v>
      </c>
      <c r="F22" s="45">
        <v>166.2</v>
      </c>
      <c r="G22" s="45">
        <v>2500</v>
      </c>
      <c r="H22" s="45">
        <f>IF(E22=0,,F22/E22*100)</f>
        <v>11.08</v>
      </c>
    </row>
    <row r="23" spans="1:8" ht="18" customHeight="1">
      <c r="A23" s="104"/>
      <c r="B23" s="103"/>
      <c r="C23" s="104"/>
      <c r="D23" s="48" t="s">
        <v>717</v>
      </c>
      <c r="E23" s="50">
        <f>SUM(E14)</f>
        <v>11500</v>
      </c>
      <c r="F23" s="50">
        <f>SUM(F14)</f>
        <v>23591.2</v>
      </c>
      <c r="G23" s="50">
        <f>SUM(G14)</f>
        <v>12500</v>
      </c>
      <c r="H23" s="50">
        <f t="shared" si="0"/>
        <v>205.1408695652174</v>
      </c>
    </row>
    <row r="24" spans="1:8" ht="18" customHeight="1">
      <c r="A24" s="58"/>
      <c r="B24" s="59"/>
      <c r="C24" s="60"/>
      <c r="D24" s="61"/>
      <c r="E24" s="58"/>
      <c r="F24" s="58"/>
      <c r="G24" s="58"/>
      <c r="H24" s="58"/>
    </row>
    <row r="25" spans="1:8" ht="18" customHeight="1">
      <c r="A25" s="327" t="s">
        <v>713</v>
      </c>
      <c r="B25" s="327"/>
      <c r="C25" s="327"/>
      <c r="D25" s="327"/>
      <c r="E25" s="327"/>
      <c r="F25" s="327"/>
      <c r="G25" s="327"/>
      <c r="H25" s="327"/>
    </row>
    <row r="26" spans="1:8" ht="21" customHeight="1">
      <c r="A26" s="349" t="s">
        <v>178</v>
      </c>
      <c r="B26" s="349"/>
      <c r="C26" s="349"/>
      <c r="D26" s="349"/>
      <c r="E26" s="349"/>
      <c r="F26" s="349"/>
      <c r="G26" s="349"/>
      <c r="H26" s="349"/>
    </row>
    <row r="27" spans="1:8" ht="27.75" customHeight="1">
      <c r="A27" s="349"/>
      <c r="B27" s="349"/>
      <c r="C27" s="349"/>
      <c r="D27" s="349"/>
      <c r="E27" s="349"/>
      <c r="F27" s="349"/>
      <c r="G27" s="349"/>
      <c r="H27" s="349"/>
    </row>
    <row r="28" spans="1:8" ht="18" customHeight="1">
      <c r="A28" s="58"/>
      <c r="B28" s="59"/>
      <c r="C28" s="60"/>
      <c r="D28" s="61"/>
      <c r="E28" s="58"/>
      <c r="F28" s="58"/>
      <c r="G28" s="58"/>
      <c r="H28" s="58"/>
    </row>
    <row r="29" spans="1:8" ht="18" customHeight="1">
      <c r="A29" s="86" t="s">
        <v>879</v>
      </c>
      <c r="B29" s="13" t="s">
        <v>718</v>
      </c>
      <c r="C29" s="14" t="s">
        <v>477</v>
      </c>
      <c r="D29" s="15" t="s">
        <v>719</v>
      </c>
      <c r="E29" s="86" t="s">
        <v>464</v>
      </c>
      <c r="F29" s="86" t="s">
        <v>1295</v>
      </c>
      <c r="G29" s="86" t="s">
        <v>1299</v>
      </c>
      <c r="H29" s="86" t="s">
        <v>465</v>
      </c>
    </row>
    <row r="30" spans="1:8" ht="18" customHeight="1">
      <c r="A30" s="95" t="s">
        <v>470</v>
      </c>
      <c r="B30" s="96" t="s">
        <v>471</v>
      </c>
      <c r="C30" s="97" t="s">
        <v>472</v>
      </c>
      <c r="D30" s="98" t="s">
        <v>462</v>
      </c>
      <c r="E30" s="99"/>
      <c r="F30" s="99"/>
      <c r="G30" s="99"/>
      <c r="H30" s="99"/>
    </row>
    <row r="31" spans="1:8" ht="18" customHeight="1">
      <c r="A31" s="37" t="s">
        <v>473</v>
      </c>
      <c r="B31" s="37" t="s">
        <v>474</v>
      </c>
      <c r="C31" s="14" t="s">
        <v>475</v>
      </c>
      <c r="D31" s="38" t="s">
        <v>318</v>
      </c>
      <c r="E31" s="105">
        <f>SUM(E32:E37)</f>
        <v>2587</v>
      </c>
      <c r="F31" s="105">
        <f>SUM(F32:F37)</f>
        <v>2426.88</v>
      </c>
      <c r="G31" s="105">
        <f>SUM(G32:G37)</f>
        <v>2587</v>
      </c>
      <c r="H31" s="105">
        <f aca="true" t="shared" si="1" ref="H31:H38">IF(E31=0,,F31/E31*100)</f>
        <v>93.81059141863163</v>
      </c>
    </row>
    <row r="32" spans="1:8" ht="18" customHeight="1">
      <c r="A32" s="32" t="s">
        <v>1733</v>
      </c>
      <c r="B32" s="73" t="s">
        <v>634</v>
      </c>
      <c r="C32" s="32" t="s">
        <v>1540</v>
      </c>
      <c r="D32" s="33" t="s">
        <v>327</v>
      </c>
      <c r="E32" s="45">
        <v>1271</v>
      </c>
      <c r="F32" s="45">
        <v>1271.2</v>
      </c>
      <c r="G32" s="45">
        <v>1271</v>
      </c>
      <c r="H32" s="45">
        <f t="shared" si="1"/>
        <v>100.0157356412274</v>
      </c>
    </row>
    <row r="33" spans="1:8" ht="18" customHeight="1">
      <c r="A33" s="32" t="s">
        <v>1733</v>
      </c>
      <c r="B33" s="73" t="s">
        <v>635</v>
      </c>
      <c r="C33" s="32" t="s">
        <v>1540</v>
      </c>
      <c r="D33" s="33" t="s">
        <v>1078</v>
      </c>
      <c r="E33" s="45">
        <v>319</v>
      </c>
      <c r="F33" s="45">
        <v>300</v>
      </c>
      <c r="G33" s="45">
        <v>319</v>
      </c>
      <c r="H33" s="45">
        <f t="shared" si="1"/>
        <v>94.04388714733543</v>
      </c>
    </row>
    <row r="34" spans="1:8" ht="18" customHeight="1">
      <c r="A34" s="32" t="s">
        <v>1733</v>
      </c>
      <c r="B34" s="73" t="s">
        <v>636</v>
      </c>
      <c r="C34" s="32" t="s">
        <v>1540</v>
      </c>
      <c r="D34" s="33" t="s">
        <v>328</v>
      </c>
      <c r="E34" s="45">
        <v>344</v>
      </c>
      <c r="F34" s="45">
        <v>337.68</v>
      </c>
      <c r="G34" s="45">
        <v>344</v>
      </c>
      <c r="H34" s="45">
        <f t="shared" si="1"/>
        <v>98.16279069767442</v>
      </c>
    </row>
    <row r="35" spans="1:8" ht="18" customHeight="1">
      <c r="A35" s="32" t="s">
        <v>1733</v>
      </c>
      <c r="B35" s="73" t="s">
        <v>637</v>
      </c>
      <c r="C35" s="32" t="s">
        <v>1540</v>
      </c>
      <c r="D35" s="33" t="s">
        <v>1683</v>
      </c>
      <c r="E35" s="45">
        <v>170</v>
      </c>
      <c r="F35" s="45">
        <v>120</v>
      </c>
      <c r="G35" s="45">
        <v>170</v>
      </c>
      <c r="H35" s="45">
        <f t="shared" si="1"/>
        <v>70.58823529411765</v>
      </c>
    </row>
    <row r="36" spans="1:8" ht="18" customHeight="1">
      <c r="A36" s="28">
        <v>642006</v>
      </c>
      <c r="B36" s="29" t="s">
        <v>890</v>
      </c>
      <c r="C36" s="28" t="s">
        <v>1540</v>
      </c>
      <c r="D36" s="75" t="s">
        <v>1734</v>
      </c>
      <c r="E36" s="45">
        <v>450</v>
      </c>
      <c r="F36" s="45">
        <v>398</v>
      </c>
      <c r="G36" s="45">
        <v>450</v>
      </c>
      <c r="H36" s="45">
        <f t="shared" si="1"/>
        <v>88.44444444444444</v>
      </c>
    </row>
    <row r="37" spans="1:8" ht="18" customHeight="1">
      <c r="A37" s="28">
        <v>642006</v>
      </c>
      <c r="B37" s="73" t="s">
        <v>891</v>
      </c>
      <c r="C37" s="32" t="s">
        <v>1540</v>
      </c>
      <c r="D37" s="33" t="s">
        <v>1079</v>
      </c>
      <c r="E37" s="67">
        <v>33</v>
      </c>
      <c r="F37" s="45">
        <v>0</v>
      </c>
      <c r="G37" s="45">
        <v>33</v>
      </c>
      <c r="H37" s="45">
        <f t="shared" si="1"/>
        <v>0</v>
      </c>
    </row>
    <row r="38" spans="1:8" ht="18" customHeight="1">
      <c r="A38" s="48"/>
      <c r="B38" s="103"/>
      <c r="C38" s="104"/>
      <c r="D38" s="48" t="s">
        <v>466</v>
      </c>
      <c r="E38" s="50">
        <f>SUM(E31)</f>
        <v>2587</v>
      </c>
      <c r="F38" s="50">
        <f>SUM(F31)</f>
        <v>2426.88</v>
      </c>
      <c r="G38" s="50">
        <f>SUM(G31)</f>
        <v>2587</v>
      </c>
      <c r="H38" s="50">
        <f t="shared" si="1"/>
        <v>93.81059141863163</v>
      </c>
    </row>
    <row r="39" spans="1:8" ht="18" customHeight="1">
      <c r="A39" s="58"/>
      <c r="B39" s="59"/>
      <c r="C39" s="60"/>
      <c r="D39" s="61"/>
      <c r="E39" s="58"/>
      <c r="F39" s="58"/>
      <c r="G39" s="58"/>
      <c r="H39" s="58"/>
    </row>
    <row r="40" spans="1:8" ht="8.25">
      <c r="A40" s="327" t="s">
        <v>713</v>
      </c>
      <c r="B40" s="327"/>
      <c r="C40" s="327"/>
      <c r="D40" s="327"/>
      <c r="E40" s="327"/>
      <c r="F40" s="327"/>
      <c r="G40" s="327"/>
      <c r="H40" s="327"/>
    </row>
    <row r="41" spans="1:8" ht="42" customHeight="1">
      <c r="A41" s="329" t="s">
        <v>177</v>
      </c>
      <c r="B41" s="329"/>
      <c r="C41" s="329"/>
      <c r="D41" s="329"/>
      <c r="E41" s="329"/>
      <c r="F41" s="329"/>
      <c r="G41" s="329"/>
      <c r="H41" s="329"/>
    </row>
    <row r="42" spans="1:8" ht="18" customHeight="1">
      <c r="A42" s="58"/>
      <c r="B42" s="59"/>
      <c r="C42" s="60"/>
      <c r="D42" s="61"/>
      <c r="E42" s="58"/>
      <c r="F42" s="58"/>
      <c r="G42" s="58"/>
      <c r="H42" s="58"/>
    </row>
    <row r="43" spans="1:8" ht="18" customHeight="1">
      <c r="A43" s="86"/>
      <c r="B43" s="37" t="s">
        <v>720</v>
      </c>
      <c r="C43" s="14" t="s">
        <v>477</v>
      </c>
      <c r="D43" s="15" t="s">
        <v>1300</v>
      </c>
      <c r="E43" s="86" t="s">
        <v>464</v>
      </c>
      <c r="F43" s="86" t="s">
        <v>1295</v>
      </c>
      <c r="G43" s="86" t="s">
        <v>1299</v>
      </c>
      <c r="H43" s="86" t="s">
        <v>465</v>
      </c>
    </row>
    <row r="44" spans="1:8" ht="18" customHeight="1">
      <c r="A44" s="95" t="s">
        <v>470</v>
      </c>
      <c r="B44" s="126" t="s">
        <v>471</v>
      </c>
      <c r="C44" s="97"/>
      <c r="D44" s="98" t="s">
        <v>462</v>
      </c>
      <c r="E44" s="99"/>
      <c r="F44" s="99"/>
      <c r="G44" s="99"/>
      <c r="H44" s="99"/>
    </row>
    <row r="45" spans="1:8" ht="18" customHeight="1">
      <c r="A45" s="37" t="s">
        <v>473</v>
      </c>
      <c r="B45" s="37" t="s">
        <v>474</v>
      </c>
      <c r="C45" s="14" t="s">
        <v>475</v>
      </c>
      <c r="D45" s="38" t="s">
        <v>318</v>
      </c>
      <c r="E45" s="105">
        <f>SUM(E46:E51)</f>
        <v>3000</v>
      </c>
      <c r="F45" s="105">
        <f>SUM(F46:F51)</f>
        <v>11064.640000000001</v>
      </c>
      <c r="G45" s="105">
        <f>SUM(G46:G51)</f>
        <v>3000</v>
      </c>
      <c r="H45" s="105">
        <f aca="true" t="shared" si="2" ref="H45:H52">IF(E45=0,,F45/E45*100)</f>
        <v>368.82133333333337</v>
      </c>
    </row>
    <row r="46" spans="1:8" ht="18" customHeight="1">
      <c r="A46" s="28">
        <v>61</v>
      </c>
      <c r="B46" s="29" t="s">
        <v>639</v>
      </c>
      <c r="C46" s="28" t="s">
        <v>1540</v>
      </c>
      <c r="D46" s="75" t="s">
        <v>742</v>
      </c>
      <c r="E46" s="45">
        <v>0</v>
      </c>
      <c r="F46" s="45">
        <v>7881.18</v>
      </c>
      <c r="G46" s="45">
        <v>0</v>
      </c>
      <c r="H46" s="45">
        <f t="shared" si="2"/>
        <v>0</v>
      </c>
    </row>
    <row r="47" spans="1:8" ht="18" customHeight="1">
      <c r="A47" s="28">
        <v>62</v>
      </c>
      <c r="B47" s="29" t="s">
        <v>329</v>
      </c>
      <c r="C47" s="28" t="s">
        <v>1540</v>
      </c>
      <c r="D47" s="75" t="s">
        <v>1310</v>
      </c>
      <c r="E47" s="45">
        <v>0</v>
      </c>
      <c r="F47" s="45">
        <v>2750.5</v>
      </c>
      <c r="G47" s="45">
        <v>0</v>
      </c>
      <c r="H47" s="45">
        <f t="shared" si="2"/>
        <v>0</v>
      </c>
    </row>
    <row r="48" spans="1:8" ht="18" customHeight="1">
      <c r="A48" s="28">
        <v>637005</v>
      </c>
      <c r="B48" s="29" t="s">
        <v>330</v>
      </c>
      <c r="C48" s="28" t="s">
        <v>1540</v>
      </c>
      <c r="D48" s="75" t="s">
        <v>1735</v>
      </c>
      <c r="E48" s="45">
        <v>3000</v>
      </c>
      <c r="F48" s="45">
        <v>0</v>
      </c>
      <c r="G48" s="45">
        <v>3000</v>
      </c>
      <c r="H48" s="45">
        <f t="shared" si="2"/>
        <v>0</v>
      </c>
    </row>
    <row r="49" spans="1:8" ht="18" customHeight="1">
      <c r="A49" s="28">
        <v>632</v>
      </c>
      <c r="B49" s="29" t="s">
        <v>953</v>
      </c>
      <c r="C49" s="28" t="s">
        <v>1540</v>
      </c>
      <c r="D49" s="75" t="s">
        <v>1553</v>
      </c>
      <c r="E49" s="45">
        <v>0</v>
      </c>
      <c r="F49" s="45">
        <v>30</v>
      </c>
      <c r="G49" s="45">
        <v>0</v>
      </c>
      <c r="H49" s="45">
        <f t="shared" si="2"/>
        <v>0</v>
      </c>
    </row>
    <row r="50" spans="1:8" ht="18" customHeight="1">
      <c r="A50" s="28">
        <v>637</v>
      </c>
      <c r="B50" s="29" t="s">
        <v>954</v>
      </c>
      <c r="C50" s="28" t="s">
        <v>1540</v>
      </c>
      <c r="D50" s="75" t="s">
        <v>1301</v>
      </c>
      <c r="E50" s="46">
        <v>0</v>
      </c>
      <c r="F50" s="45">
        <v>270.59</v>
      </c>
      <c r="G50" s="45">
        <v>0</v>
      </c>
      <c r="H50" s="45">
        <f t="shared" si="2"/>
        <v>0</v>
      </c>
    </row>
    <row r="51" spans="1:8" ht="18" customHeight="1">
      <c r="A51" s="28">
        <v>642</v>
      </c>
      <c r="B51" s="29" t="s">
        <v>1080</v>
      </c>
      <c r="C51" s="28" t="s">
        <v>1540</v>
      </c>
      <c r="D51" s="75" t="s">
        <v>955</v>
      </c>
      <c r="E51" s="45">
        <v>0</v>
      </c>
      <c r="F51" s="45">
        <v>132.37</v>
      </c>
      <c r="G51" s="45">
        <v>0</v>
      </c>
      <c r="H51" s="45">
        <f t="shared" si="2"/>
        <v>0</v>
      </c>
    </row>
    <row r="52" spans="1:8" ht="18" customHeight="1">
      <c r="A52" s="48"/>
      <c r="B52" s="103"/>
      <c r="C52" s="104" t="s">
        <v>1540</v>
      </c>
      <c r="D52" s="48" t="s">
        <v>466</v>
      </c>
      <c r="E52" s="50">
        <f>SUM(E45)</f>
        <v>3000</v>
      </c>
      <c r="F52" s="50">
        <f>SUM(F45)</f>
        <v>11064.640000000001</v>
      </c>
      <c r="G52" s="50">
        <f>SUM(G45)</f>
        <v>3000</v>
      </c>
      <c r="H52" s="50">
        <f t="shared" si="2"/>
        <v>368.82133333333337</v>
      </c>
    </row>
    <row r="53" spans="1:8" ht="18" customHeight="1">
      <c r="A53" s="58"/>
      <c r="B53" s="59"/>
      <c r="C53" s="60"/>
      <c r="D53" s="61"/>
      <c r="E53" s="58"/>
      <c r="F53" s="58"/>
      <c r="G53" s="58"/>
      <c r="H53" s="58"/>
    </row>
    <row r="54" spans="1:8" ht="8.25">
      <c r="A54" s="327" t="s">
        <v>713</v>
      </c>
      <c r="B54" s="327"/>
      <c r="C54" s="327"/>
      <c r="D54" s="327"/>
      <c r="E54" s="327"/>
      <c r="F54" s="327"/>
      <c r="G54" s="327"/>
      <c r="H54" s="327"/>
    </row>
    <row r="55" spans="1:8" ht="45" customHeight="1">
      <c r="A55" s="329" t="s">
        <v>179</v>
      </c>
      <c r="B55" s="329"/>
      <c r="C55" s="329"/>
      <c r="D55" s="329"/>
      <c r="E55" s="329"/>
      <c r="F55" s="329"/>
      <c r="G55" s="329"/>
      <c r="H55" s="329"/>
    </row>
    <row r="56" spans="1:8" ht="18" customHeight="1">
      <c r="A56" s="58"/>
      <c r="B56" s="59"/>
      <c r="C56" s="60"/>
      <c r="D56" s="61"/>
      <c r="E56" s="58"/>
      <c r="F56" s="58"/>
      <c r="G56" s="58"/>
      <c r="H56" s="58"/>
    </row>
    <row r="57" spans="1:8" ht="18" customHeight="1">
      <c r="A57" s="86"/>
      <c r="B57" s="13" t="s">
        <v>1302</v>
      </c>
      <c r="C57" s="14" t="s">
        <v>477</v>
      </c>
      <c r="D57" s="15" t="s">
        <v>1303</v>
      </c>
      <c r="E57" s="86" t="s">
        <v>464</v>
      </c>
      <c r="F57" s="86" t="s">
        <v>1295</v>
      </c>
      <c r="G57" s="86" t="s">
        <v>1299</v>
      </c>
      <c r="H57" s="86" t="s">
        <v>465</v>
      </c>
    </row>
    <row r="58" spans="1:8" ht="18" customHeight="1">
      <c r="A58" s="95" t="s">
        <v>470</v>
      </c>
      <c r="B58" s="96" t="s">
        <v>471</v>
      </c>
      <c r="C58" s="97"/>
      <c r="D58" s="98" t="s">
        <v>462</v>
      </c>
      <c r="E58" s="99"/>
      <c r="F58" s="99"/>
      <c r="G58" s="99"/>
      <c r="H58" s="99"/>
    </row>
    <row r="59" spans="1:8" ht="18" customHeight="1">
      <c r="A59" s="37" t="s">
        <v>473</v>
      </c>
      <c r="B59" s="37" t="s">
        <v>474</v>
      </c>
      <c r="C59" s="14" t="s">
        <v>475</v>
      </c>
      <c r="D59" s="38" t="s">
        <v>318</v>
      </c>
      <c r="E59" s="105">
        <f>SUM(E60:E61)</f>
        <v>4500</v>
      </c>
      <c r="F59" s="105">
        <f>SUM(F60:F61)</f>
        <v>1395.3000000000002</v>
      </c>
      <c r="G59" s="105">
        <f>SUM(G60:G61)</f>
        <v>4500</v>
      </c>
      <c r="H59" s="105">
        <f>IF(E59=0,,F59/E59*100)</f>
        <v>31.00666666666667</v>
      </c>
    </row>
    <row r="60" spans="1:8" ht="18" customHeight="1">
      <c r="A60" s="32">
        <v>633009</v>
      </c>
      <c r="B60" s="73" t="s">
        <v>641</v>
      </c>
      <c r="C60" s="32" t="s">
        <v>1540</v>
      </c>
      <c r="D60" s="33" t="s">
        <v>1736</v>
      </c>
      <c r="E60" s="45">
        <v>2700</v>
      </c>
      <c r="F60" s="45">
        <v>579.1</v>
      </c>
      <c r="G60" s="45">
        <v>2700</v>
      </c>
      <c r="H60" s="45">
        <f>IF(E60=0,,F60/E60*100)</f>
        <v>21.44814814814815</v>
      </c>
    </row>
    <row r="61" spans="1:8" ht="18" customHeight="1">
      <c r="A61" s="32">
        <v>637001</v>
      </c>
      <c r="B61" s="73" t="s">
        <v>642</v>
      </c>
      <c r="C61" s="32" t="s">
        <v>1540</v>
      </c>
      <c r="D61" s="33" t="s">
        <v>1737</v>
      </c>
      <c r="E61" s="45">
        <v>1800</v>
      </c>
      <c r="F61" s="45">
        <v>816.2</v>
      </c>
      <c r="G61" s="45">
        <v>1800</v>
      </c>
      <c r="H61" s="45">
        <f>IF(E61=0,,F61/E61*100)</f>
        <v>45.34444444444445</v>
      </c>
    </row>
    <row r="62" spans="1:8" ht="18" customHeight="1">
      <c r="A62" s="48"/>
      <c r="B62" s="103"/>
      <c r="C62" s="104" t="s">
        <v>1540</v>
      </c>
      <c r="D62" s="48" t="s">
        <v>466</v>
      </c>
      <c r="E62" s="50">
        <f>SUM(E59)</f>
        <v>4500</v>
      </c>
      <c r="F62" s="50">
        <f>SUM(F59)</f>
        <v>1395.3000000000002</v>
      </c>
      <c r="G62" s="50">
        <f>SUM(G59)</f>
        <v>4500</v>
      </c>
      <c r="H62" s="50">
        <f>IF(E62=0,,F62/E62*100)</f>
        <v>31.00666666666667</v>
      </c>
    </row>
    <row r="63" spans="1:8" ht="18" customHeight="1">
      <c r="A63" s="58"/>
      <c r="B63" s="59"/>
      <c r="C63" s="60"/>
      <c r="D63" s="61"/>
      <c r="E63" s="58"/>
      <c r="F63" s="58"/>
      <c r="G63" s="58"/>
      <c r="H63" s="58"/>
    </row>
    <row r="64" spans="1:8" ht="8.25">
      <c r="A64" s="327" t="s">
        <v>713</v>
      </c>
      <c r="B64" s="327"/>
      <c r="C64" s="327"/>
      <c r="D64" s="327"/>
      <c r="E64" s="327"/>
      <c r="F64" s="327"/>
      <c r="G64" s="327"/>
      <c r="H64" s="327"/>
    </row>
    <row r="65" spans="1:8" ht="33.75" customHeight="1">
      <c r="A65" s="329" t="s">
        <v>180</v>
      </c>
      <c r="B65" s="329"/>
      <c r="C65" s="329"/>
      <c r="D65" s="329"/>
      <c r="E65" s="329"/>
      <c r="F65" s="329"/>
      <c r="G65" s="329"/>
      <c r="H65" s="329"/>
    </row>
    <row r="66" spans="1:8" ht="18" customHeight="1">
      <c r="A66" s="58"/>
      <c r="B66" s="59"/>
      <c r="C66" s="60"/>
      <c r="D66" s="61"/>
      <c r="E66" s="58"/>
      <c r="F66" s="58"/>
      <c r="G66" s="58"/>
      <c r="H66" s="58"/>
    </row>
    <row r="67" spans="1:8" ht="18" customHeight="1">
      <c r="A67" s="86"/>
      <c r="B67" s="13" t="s">
        <v>1305</v>
      </c>
      <c r="C67" s="14" t="s">
        <v>477</v>
      </c>
      <c r="D67" s="15" t="s">
        <v>1306</v>
      </c>
      <c r="E67" s="86" t="s">
        <v>464</v>
      </c>
      <c r="F67" s="86" t="s">
        <v>1295</v>
      </c>
      <c r="G67" s="86" t="s">
        <v>1299</v>
      </c>
      <c r="H67" s="86" t="s">
        <v>465</v>
      </c>
    </row>
    <row r="68" spans="1:8" ht="18" customHeight="1">
      <c r="A68" s="95" t="s">
        <v>470</v>
      </c>
      <c r="B68" s="96" t="s">
        <v>471</v>
      </c>
      <c r="C68" s="97" t="s">
        <v>472</v>
      </c>
      <c r="D68" s="98" t="s">
        <v>462</v>
      </c>
      <c r="E68" s="99"/>
      <c r="F68" s="99"/>
      <c r="G68" s="99"/>
      <c r="H68" s="99"/>
    </row>
    <row r="69" spans="1:8" ht="18" customHeight="1">
      <c r="A69" s="37" t="s">
        <v>473</v>
      </c>
      <c r="B69" s="37" t="s">
        <v>474</v>
      </c>
      <c r="C69" s="14" t="s">
        <v>475</v>
      </c>
      <c r="D69" s="38" t="s">
        <v>318</v>
      </c>
      <c r="E69" s="105">
        <f>SUM(E70:E70)</f>
        <v>700</v>
      </c>
      <c r="F69" s="105">
        <f>SUM(F70:F70)</f>
        <v>0</v>
      </c>
      <c r="G69" s="105">
        <f>SUM(G70:G70)</f>
        <v>700</v>
      </c>
      <c r="H69" s="105">
        <f>IF(E69=0,,F69/E69*100)</f>
        <v>0</v>
      </c>
    </row>
    <row r="70" spans="1:8" ht="18.75" customHeight="1">
      <c r="A70" s="65">
        <v>637012</v>
      </c>
      <c r="B70" s="73" t="s">
        <v>1278</v>
      </c>
      <c r="C70" s="65" t="s">
        <v>1540</v>
      </c>
      <c r="D70" s="70" t="s">
        <v>1081</v>
      </c>
      <c r="E70" s="134">
        <v>700</v>
      </c>
      <c r="F70" s="45">
        <v>0</v>
      </c>
      <c r="G70" s="45">
        <v>700</v>
      </c>
      <c r="H70" s="102">
        <f>IF(E70=0,,F70/E70*100)</f>
        <v>0</v>
      </c>
    </row>
    <row r="71" spans="1:8" ht="18" customHeight="1">
      <c r="A71" s="48"/>
      <c r="B71" s="103"/>
      <c r="C71" s="104"/>
      <c r="D71" s="48" t="s">
        <v>466</v>
      </c>
      <c r="E71" s="130">
        <f>SUM(E69)</f>
        <v>700</v>
      </c>
      <c r="F71" s="50">
        <f>SUM(F69)</f>
        <v>0</v>
      </c>
      <c r="G71" s="130">
        <f>SUM(G69)</f>
        <v>700</v>
      </c>
      <c r="H71" s="130">
        <f>IF(E71=0,,F71/E71*100)</f>
        <v>0</v>
      </c>
    </row>
    <row r="72" spans="1:8" ht="18" customHeight="1">
      <c r="A72" s="58"/>
      <c r="B72" s="59"/>
      <c r="C72" s="60"/>
      <c r="D72" s="61"/>
      <c r="E72" s="58"/>
      <c r="F72" s="58"/>
      <c r="G72" s="58"/>
      <c r="H72" s="58"/>
    </row>
    <row r="73" spans="1:8" ht="18" customHeight="1">
      <c r="A73" s="327" t="s">
        <v>713</v>
      </c>
      <c r="B73" s="327"/>
      <c r="C73" s="327"/>
      <c r="D73" s="327"/>
      <c r="E73" s="327"/>
      <c r="F73" s="327"/>
      <c r="G73" s="327"/>
      <c r="H73" s="327"/>
    </row>
    <row r="74" spans="1:8" ht="18" customHeight="1">
      <c r="A74" s="329" t="s">
        <v>181</v>
      </c>
      <c r="B74" s="329"/>
      <c r="C74" s="329"/>
      <c r="D74" s="329"/>
      <c r="E74" s="329"/>
      <c r="F74" s="329"/>
      <c r="G74" s="329"/>
      <c r="H74" s="329"/>
    </row>
    <row r="75" spans="1:8" ht="18" customHeight="1">
      <c r="A75" s="58"/>
      <c r="B75" s="59"/>
      <c r="C75" s="60"/>
      <c r="D75" s="61"/>
      <c r="E75" s="58"/>
      <c r="F75" s="58"/>
      <c r="G75" s="58"/>
      <c r="H75" s="58"/>
    </row>
    <row r="76" spans="1:8" ht="18" customHeight="1">
      <c r="A76" s="86"/>
      <c r="B76" s="13" t="s">
        <v>1307</v>
      </c>
      <c r="C76" s="14" t="s">
        <v>477</v>
      </c>
      <c r="D76" s="15" t="s">
        <v>1308</v>
      </c>
      <c r="E76" s="86" t="s">
        <v>464</v>
      </c>
      <c r="F76" s="86" t="s">
        <v>1295</v>
      </c>
      <c r="G76" s="86" t="s">
        <v>1299</v>
      </c>
      <c r="H76" s="86" t="s">
        <v>465</v>
      </c>
    </row>
    <row r="77" spans="1:8" ht="18" customHeight="1">
      <c r="A77" s="95" t="s">
        <v>470</v>
      </c>
      <c r="B77" s="96" t="s">
        <v>471</v>
      </c>
      <c r="C77" s="97" t="s">
        <v>472</v>
      </c>
      <c r="D77" s="98" t="s">
        <v>462</v>
      </c>
      <c r="E77" s="99"/>
      <c r="F77" s="99"/>
      <c r="G77" s="99"/>
      <c r="H77" s="99"/>
    </row>
    <row r="78" spans="1:8" ht="18" customHeight="1">
      <c r="A78" s="37" t="s">
        <v>1704</v>
      </c>
      <c r="B78" s="37" t="s">
        <v>1705</v>
      </c>
      <c r="C78" s="14" t="s">
        <v>475</v>
      </c>
      <c r="D78" s="15" t="s">
        <v>1304</v>
      </c>
      <c r="E78" s="39">
        <f>SUM(E79:E85)</f>
        <v>0</v>
      </c>
      <c r="F78" s="39">
        <f>SUM(F79:F85)</f>
        <v>0</v>
      </c>
      <c r="G78" s="39">
        <f>SUM(G79:G85)</f>
        <v>0</v>
      </c>
      <c r="H78" s="39">
        <f aca="true" t="shared" si="3" ref="H78:H86">IF(E78=0,,F78/E78*100)</f>
        <v>0</v>
      </c>
    </row>
    <row r="79" spans="1:8" ht="18" customHeight="1">
      <c r="A79" s="32">
        <v>620</v>
      </c>
      <c r="B79" s="73" t="s">
        <v>1309</v>
      </c>
      <c r="C79" s="32" t="s">
        <v>1540</v>
      </c>
      <c r="D79" s="69" t="s">
        <v>1310</v>
      </c>
      <c r="E79" s="45">
        <v>0</v>
      </c>
      <c r="F79" s="45">
        <v>0</v>
      </c>
      <c r="G79" s="45">
        <v>0</v>
      </c>
      <c r="H79" s="46">
        <f t="shared" si="3"/>
        <v>0</v>
      </c>
    </row>
    <row r="80" spans="1:8" ht="18" customHeight="1">
      <c r="A80" s="68">
        <v>631</v>
      </c>
      <c r="B80" s="73" t="s">
        <v>1311</v>
      </c>
      <c r="C80" s="32" t="s">
        <v>1540</v>
      </c>
      <c r="D80" s="69" t="s">
        <v>716</v>
      </c>
      <c r="E80" s="45">
        <v>0</v>
      </c>
      <c r="F80" s="45">
        <v>0</v>
      </c>
      <c r="G80" s="45">
        <v>0</v>
      </c>
      <c r="H80" s="46">
        <f t="shared" si="3"/>
        <v>0</v>
      </c>
    </row>
    <row r="81" spans="1:8" ht="18" customHeight="1">
      <c r="A81" s="68">
        <v>632</v>
      </c>
      <c r="B81" s="73" t="s">
        <v>1312</v>
      </c>
      <c r="C81" s="32" t="s">
        <v>1540</v>
      </c>
      <c r="D81" s="69" t="s">
        <v>1553</v>
      </c>
      <c r="E81" s="45">
        <v>0</v>
      </c>
      <c r="F81" s="45">
        <v>0</v>
      </c>
      <c r="G81" s="45">
        <v>0</v>
      </c>
      <c r="H81" s="46">
        <f t="shared" si="3"/>
        <v>0</v>
      </c>
    </row>
    <row r="82" spans="1:8" ht="18" customHeight="1">
      <c r="A82" s="68">
        <v>633</v>
      </c>
      <c r="B82" s="73" t="s">
        <v>1313</v>
      </c>
      <c r="C82" s="32" t="s">
        <v>1540</v>
      </c>
      <c r="D82" s="69" t="s">
        <v>1349</v>
      </c>
      <c r="E82" s="45">
        <v>0</v>
      </c>
      <c r="F82" s="45">
        <v>0</v>
      </c>
      <c r="G82" s="45">
        <v>0</v>
      </c>
      <c r="H82" s="46">
        <f t="shared" si="3"/>
        <v>0</v>
      </c>
    </row>
    <row r="83" spans="1:8" ht="18" customHeight="1">
      <c r="A83" s="68">
        <v>634</v>
      </c>
      <c r="B83" s="73" t="s">
        <v>1314</v>
      </c>
      <c r="C83" s="32" t="s">
        <v>1540</v>
      </c>
      <c r="D83" s="69" t="s">
        <v>1350</v>
      </c>
      <c r="E83" s="45">
        <v>0</v>
      </c>
      <c r="F83" s="45">
        <v>0</v>
      </c>
      <c r="G83" s="45">
        <v>0</v>
      </c>
      <c r="H83" s="46">
        <f t="shared" si="3"/>
        <v>0</v>
      </c>
    </row>
    <row r="84" spans="1:8" ht="18" customHeight="1">
      <c r="A84" s="60">
        <v>635</v>
      </c>
      <c r="B84" s="73" t="s">
        <v>1315</v>
      </c>
      <c r="C84" s="32" t="s">
        <v>1540</v>
      </c>
      <c r="D84" s="69" t="s">
        <v>1082</v>
      </c>
      <c r="E84" s="45">
        <v>0</v>
      </c>
      <c r="F84" s="45">
        <v>0</v>
      </c>
      <c r="G84" s="45">
        <v>0</v>
      </c>
      <c r="H84" s="46">
        <f t="shared" si="3"/>
        <v>0</v>
      </c>
    </row>
    <row r="85" spans="1:8" ht="18" customHeight="1">
      <c r="A85" s="60">
        <v>637</v>
      </c>
      <c r="B85" s="73" t="s">
        <v>1083</v>
      </c>
      <c r="C85" s="32" t="s">
        <v>1540</v>
      </c>
      <c r="D85" s="69" t="s">
        <v>1301</v>
      </c>
      <c r="E85" s="45">
        <v>0</v>
      </c>
      <c r="F85" s="45">
        <v>0</v>
      </c>
      <c r="G85" s="45">
        <v>0</v>
      </c>
      <c r="H85" s="46">
        <f t="shared" si="3"/>
        <v>0</v>
      </c>
    </row>
    <row r="86" spans="1:8" ht="18" customHeight="1">
      <c r="A86" s="48"/>
      <c r="B86" s="103"/>
      <c r="C86" s="104"/>
      <c r="D86" s="48" t="s">
        <v>466</v>
      </c>
      <c r="E86" s="50">
        <f>SUM(E78)</f>
        <v>0</v>
      </c>
      <c r="F86" s="50">
        <f>SUM(F78)</f>
        <v>0</v>
      </c>
      <c r="G86" s="50">
        <f>SUM(G78)</f>
        <v>0</v>
      </c>
      <c r="H86" s="50">
        <f t="shared" si="3"/>
        <v>0</v>
      </c>
    </row>
    <row r="87" ht="18" customHeight="1"/>
    <row r="88" spans="1:8" ht="18" customHeight="1">
      <c r="A88" s="327" t="s">
        <v>713</v>
      </c>
      <c r="B88" s="327"/>
      <c r="C88" s="327"/>
      <c r="D88" s="327"/>
      <c r="E88" s="327"/>
      <c r="F88" s="327"/>
      <c r="G88" s="327"/>
      <c r="H88" s="327"/>
    </row>
    <row r="89" spans="1:8" ht="25.5" customHeight="1">
      <c r="A89" s="329" t="s">
        <v>181</v>
      </c>
      <c r="B89" s="329"/>
      <c r="C89" s="329"/>
      <c r="D89" s="329"/>
      <c r="E89" s="329"/>
      <c r="F89" s="329"/>
      <c r="G89" s="329"/>
      <c r="H89" s="329"/>
    </row>
    <row r="92" spans="1:8" ht="18" customHeight="1">
      <c r="A92" s="324" t="s">
        <v>1321</v>
      </c>
      <c r="B92" s="350"/>
      <c r="C92" s="350"/>
      <c r="D92" s="351"/>
      <c r="E92" s="362">
        <v>2013</v>
      </c>
      <c r="F92" s="363"/>
      <c r="G92" s="363"/>
      <c r="H92" s="364"/>
    </row>
    <row r="93" spans="1:8" ht="18" customHeight="1">
      <c r="A93" s="86" t="s">
        <v>470</v>
      </c>
      <c r="B93" s="37" t="s">
        <v>471</v>
      </c>
      <c r="C93" s="14" t="s">
        <v>472</v>
      </c>
      <c r="D93" s="15" t="s">
        <v>462</v>
      </c>
      <c r="E93" s="86" t="s">
        <v>1318</v>
      </c>
      <c r="F93" s="86" t="s">
        <v>1319</v>
      </c>
      <c r="G93" s="86" t="s">
        <v>469</v>
      </c>
      <c r="H93" s="86" t="s">
        <v>466</v>
      </c>
    </row>
    <row r="94" spans="1:8" ht="18" customHeight="1">
      <c r="A94" s="106" t="s">
        <v>1322</v>
      </c>
      <c r="B94" s="353" t="s">
        <v>1323</v>
      </c>
      <c r="C94" s="356" t="s">
        <v>477</v>
      </c>
      <c r="D94" s="359" t="s">
        <v>317</v>
      </c>
      <c r="E94" s="107">
        <f>SUM(E15:E22)</f>
        <v>11500</v>
      </c>
      <c r="F94" s="107"/>
      <c r="G94" s="107"/>
      <c r="H94" s="107">
        <f>SUM(E94:G94)</f>
        <v>11500</v>
      </c>
    </row>
    <row r="95" spans="1:8" ht="18" customHeight="1">
      <c r="A95" s="106" t="s">
        <v>1324</v>
      </c>
      <c r="B95" s="354"/>
      <c r="C95" s="357"/>
      <c r="D95" s="360"/>
      <c r="E95" s="110">
        <f>SUM(F15:F22)</f>
        <v>23591.2</v>
      </c>
      <c r="F95" s="110"/>
      <c r="G95" s="110"/>
      <c r="H95" s="107">
        <f>SUM(E95:G95)</f>
        <v>23591.2</v>
      </c>
    </row>
    <row r="96" spans="1:8" ht="18" customHeight="1">
      <c r="A96" s="106" t="s">
        <v>1325</v>
      </c>
      <c r="B96" s="355"/>
      <c r="C96" s="358"/>
      <c r="D96" s="361"/>
      <c r="E96" s="110">
        <f>IF(E95=0,,E95/E94*100)</f>
        <v>205.1408695652174</v>
      </c>
      <c r="F96" s="110">
        <f>IF(F95=0,,F95/F94*100)</f>
        <v>0</v>
      </c>
      <c r="G96" s="110">
        <f>IF(G95=0,,G95/G94*100)</f>
        <v>0</v>
      </c>
      <c r="H96" s="110">
        <f>IF(H95=0,,H95/H94*100)</f>
        <v>205.1408695652174</v>
      </c>
    </row>
    <row r="97" spans="1:8" ht="18" customHeight="1">
      <c r="A97" s="106" t="s">
        <v>1322</v>
      </c>
      <c r="B97" s="353" t="s">
        <v>718</v>
      </c>
      <c r="C97" s="356" t="s">
        <v>477</v>
      </c>
      <c r="D97" s="359" t="s">
        <v>719</v>
      </c>
      <c r="E97" s="110">
        <f>SUM(E38)</f>
        <v>2587</v>
      </c>
      <c r="F97" s="110"/>
      <c r="G97" s="110"/>
      <c r="H97" s="110">
        <f>SUM(E97:G97)</f>
        <v>2587</v>
      </c>
    </row>
    <row r="98" spans="1:8" ht="18" customHeight="1">
      <c r="A98" s="106" t="s">
        <v>1324</v>
      </c>
      <c r="B98" s="354"/>
      <c r="C98" s="357"/>
      <c r="D98" s="360"/>
      <c r="E98" s="110">
        <f>F38</f>
        <v>2426.88</v>
      </c>
      <c r="F98" s="110"/>
      <c r="G98" s="110"/>
      <c r="H98" s="110">
        <f>SUM(E98:G98)</f>
        <v>2426.88</v>
      </c>
    </row>
    <row r="99" spans="1:8" ht="18" customHeight="1">
      <c r="A99" s="106" t="s">
        <v>1325</v>
      </c>
      <c r="B99" s="355"/>
      <c r="C99" s="358"/>
      <c r="D99" s="361"/>
      <c r="E99" s="110">
        <f>IF(E98=0,,E98/E97*100)</f>
        <v>93.81059141863163</v>
      </c>
      <c r="F99" s="110">
        <f>IF(F98=0,,F98/F97*100)</f>
        <v>0</v>
      </c>
      <c r="G99" s="110">
        <f>IF(G98=0,,G98/G97*100)</f>
        <v>0</v>
      </c>
      <c r="H99" s="110">
        <f>IF(H98=0,,H98/H97*100)</f>
        <v>93.81059141863163</v>
      </c>
    </row>
    <row r="100" spans="1:8" ht="18" customHeight="1">
      <c r="A100" s="106" t="s">
        <v>1322</v>
      </c>
      <c r="B100" s="353" t="s">
        <v>720</v>
      </c>
      <c r="C100" s="356" t="s">
        <v>477</v>
      </c>
      <c r="D100" s="359" t="s">
        <v>1300</v>
      </c>
      <c r="E100" s="110">
        <f>SUM(E46:E51)</f>
        <v>3000</v>
      </c>
      <c r="F100" s="110"/>
      <c r="G100" s="110"/>
      <c r="H100" s="110">
        <f>SUM(E100:G100)</f>
        <v>3000</v>
      </c>
    </row>
    <row r="101" spans="1:8" ht="18" customHeight="1">
      <c r="A101" s="106" t="s">
        <v>1324</v>
      </c>
      <c r="B101" s="354"/>
      <c r="C101" s="357"/>
      <c r="D101" s="360"/>
      <c r="E101" s="110">
        <f>SUM(F46:F51)</f>
        <v>11064.640000000001</v>
      </c>
      <c r="F101" s="110"/>
      <c r="G101" s="110"/>
      <c r="H101" s="110">
        <f>SUM(E101:G101)</f>
        <v>11064.640000000001</v>
      </c>
    </row>
    <row r="102" spans="1:8" ht="18" customHeight="1">
      <c r="A102" s="106" t="s">
        <v>1325</v>
      </c>
      <c r="B102" s="355"/>
      <c r="C102" s="358"/>
      <c r="D102" s="361"/>
      <c r="E102" s="110">
        <f>IF(E101=0,,E101/E100*100)</f>
        <v>368.82133333333337</v>
      </c>
      <c r="F102" s="110">
        <f>IF(F101=0,,F101/F100*100)</f>
        <v>0</v>
      </c>
      <c r="G102" s="110">
        <f>IF(G101=0,,G101/G100*100)</f>
        <v>0</v>
      </c>
      <c r="H102" s="110">
        <f>IF(H101=0,,H101/H100*100)</f>
        <v>368.82133333333337</v>
      </c>
    </row>
    <row r="103" spans="1:8" ht="18" customHeight="1">
      <c r="A103" s="106" t="s">
        <v>1322</v>
      </c>
      <c r="B103" s="353" t="s">
        <v>1302</v>
      </c>
      <c r="C103" s="356" t="s">
        <v>477</v>
      </c>
      <c r="D103" s="359" t="s">
        <v>1303</v>
      </c>
      <c r="E103" s="110">
        <f>SUM(E60:E61)</f>
        <v>4500</v>
      </c>
      <c r="F103" s="110"/>
      <c r="G103" s="110"/>
      <c r="H103" s="110">
        <f>SUM(E103:G103)</f>
        <v>4500</v>
      </c>
    </row>
    <row r="104" spans="1:8" ht="18" customHeight="1">
      <c r="A104" s="106" t="s">
        <v>1324</v>
      </c>
      <c r="B104" s="354"/>
      <c r="C104" s="357"/>
      <c r="D104" s="360"/>
      <c r="E104" s="110">
        <f>SUM(F60:F61)</f>
        <v>1395.3000000000002</v>
      </c>
      <c r="F104" s="110"/>
      <c r="G104" s="110"/>
      <c r="H104" s="110">
        <f>SUM(E104:G104)</f>
        <v>1395.3000000000002</v>
      </c>
    </row>
    <row r="105" spans="1:8" ht="18" customHeight="1">
      <c r="A105" s="106" t="s">
        <v>1325</v>
      </c>
      <c r="B105" s="355"/>
      <c r="C105" s="358"/>
      <c r="D105" s="361"/>
      <c r="E105" s="110">
        <f>IF(E103=0,,E104/E103*100)</f>
        <v>31.00666666666667</v>
      </c>
      <c r="F105" s="110">
        <f>IF(F103=0,,F104/F103*100)</f>
        <v>0</v>
      </c>
      <c r="G105" s="110">
        <f>IF(G103=0,,G104/G103*100)</f>
        <v>0</v>
      </c>
      <c r="H105" s="110">
        <f>IF(H103=0,,H104/H103*100)</f>
        <v>31.00666666666667</v>
      </c>
    </row>
    <row r="106" spans="1:8" ht="18" customHeight="1">
      <c r="A106" s="106" t="s">
        <v>1322</v>
      </c>
      <c r="B106" s="353" t="s">
        <v>1305</v>
      </c>
      <c r="C106" s="356" t="s">
        <v>477</v>
      </c>
      <c r="D106" s="359" t="s">
        <v>1306</v>
      </c>
      <c r="E106" s="110">
        <f>SUM(E71)</f>
        <v>700</v>
      </c>
      <c r="F106" s="110"/>
      <c r="G106" s="110"/>
      <c r="H106" s="110">
        <f>SUM(E106:G106)</f>
        <v>700</v>
      </c>
    </row>
    <row r="107" spans="1:8" ht="18" customHeight="1">
      <c r="A107" s="106" t="s">
        <v>1324</v>
      </c>
      <c r="B107" s="354"/>
      <c r="C107" s="357"/>
      <c r="D107" s="360"/>
      <c r="E107" s="110">
        <f>SUM(F71)</f>
        <v>0</v>
      </c>
      <c r="F107" s="110"/>
      <c r="G107" s="110"/>
      <c r="H107" s="110">
        <f>SUM(E107:G107)</f>
        <v>0</v>
      </c>
    </row>
    <row r="108" spans="1:8" ht="18" customHeight="1">
      <c r="A108" s="106" t="s">
        <v>1325</v>
      </c>
      <c r="B108" s="355"/>
      <c r="C108" s="358"/>
      <c r="D108" s="361"/>
      <c r="E108" s="110">
        <f>IF(E106=0,,E107/E106*100)</f>
        <v>0</v>
      </c>
      <c r="F108" s="110">
        <f>IF(F107=0,,F107/F106*100)</f>
        <v>0</v>
      </c>
      <c r="G108" s="110">
        <f>IF(G107=0,,G107/G106*100)</f>
        <v>0</v>
      </c>
      <c r="H108" s="110">
        <f>IF(H106=0,,H107/H106*100)</f>
        <v>0</v>
      </c>
    </row>
    <row r="109" spans="1:8" ht="18" customHeight="1">
      <c r="A109" s="106" t="s">
        <v>1322</v>
      </c>
      <c r="B109" s="353" t="s">
        <v>1307</v>
      </c>
      <c r="C109" s="356" t="s">
        <v>477</v>
      </c>
      <c r="D109" s="359" t="s">
        <v>1308</v>
      </c>
      <c r="E109" s="110">
        <f>SUM(E86)</f>
        <v>0</v>
      </c>
      <c r="F109" s="110"/>
      <c r="G109" s="110"/>
      <c r="H109" s="110">
        <f>SUM(E109:G109)</f>
        <v>0</v>
      </c>
    </row>
    <row r="110" spans="1:8" ht="18" customHeight="1">
      <c r="A110" s="106" t="s">
        <v>1324</v>
      </c>
      <c r="B110" s="354"/>
      <c r="C110" s="357"/>
      <c r="D110" s="360"/>
      <c r="E110" s="110">
        <f>SUM(F86)</f>
        <v>0</v>
      </c>
      <c r="F110" s="110"/>
      <c r="G110" s="110"/>
      <c r="H110" s="110">
        <f>SUM(E110:G110)</f>
        <v>0</v>
      </c>
    </row>
    <row r="111" spans="1:8" ht="18" customHeight="1">
      <c r="A111" s="106" t="s">
        <v>1325</v>
      </c>
      <c r="B111" s="355"/>
      <c r="C111" s="358"/>
      <c r="D111" s="361"/>
      <c r="E111" s="110">
        <f>IF(E109=0,,E110/E109*100)</f>
        <v>0</v>
      </c>
      <c r="F111" s="110">
        <f>IF(F109=0,,F110/F109*100)</f>
        <v>0</v>
      </c>
      <c r="G111" s="110">
        <f>IF(G109=0,,G110/G109*100)</f>
        <v>0</v>
      </c>
      <c r="H111" s="110">
        <f>IF(H109=0,,H110/H109*100)</f>
        <v>0</v>
      </c>
    </row>
    <row r="112" spans="1:8" ht="18" customHeight="1">
      <c r="A112" s="111" t="s">
        <v>1322</v>
      </c>
      <c r="B112" s="112"/>
      <c r="C112" s="111"/>
      <c r="D112" s="48" t="s">
        <v>912</v>
      </c>
      <c r="E112" s="113">
        <f aca="true" t="shared" si="4" ref="E112:G113">SUM(E109,E106,E103,E100,E97,E94)</f>
        <v>22287</v>
      </c>
      <c r="F112" s="113">
        <f t="shared" si="4"/>
        <v>0</v>
      </c>
      <c r="G112" s="113">
        <f t="shared" si="4"/>
        <v>0</v>
      </c>
      <c r="H112" s="113">
        <f>SUM(E112:G112)</f>
        <v>22287</v>
      </c>
    </row>
    <row r="113" spans="1:8" ht="18" customHeight="1">
      <c r="A113" s="111" t="s">
        <v>1324</v>
      </c>
      <c r="B113" s="112"/>
      <c r="C113" s="111"/>
      <c r="D113" s="48" t="s">
        <v>1298</v>
      </c>
      <c r="E113" s="113">
        <f t="shared" si="4"/>
        <v>38478.020000000004</v>
      </c>
      <c r="F113" s="113">
        <f t="shared" si="4"/>
        <v>0</v>
      </c>
      <c r="G113" s="113">
        <f t="shared" si="4"/>
        <v>0</v>
      </c>
      <c r="H113" s="113">
        <f>SUM(E113:G113)</f>
        <v>38478.020000000004</v>
      </c>
    </row>
    <row r="114" spans="1:8" ht="18" customHeight="1">
      <c r="A114" s="111" t="s">
        <v>1325</v>
      </c>
      <c r="B114" s="112"/>
      <c r="C114" s="111"/>
      <c r="D114" s="48" t="s">
        <v>1326</v>
      </c>
      <c r="E114" s="113">
        <f>IF(E113=0,,E113/E112*100)</f>
        <v>172.6478216000359</v>
      </c>
      <c r="F114" s="113">
        <f>IF(F113=0,,F113/F112*100)</f>
        <v>0</v>
      </c>
      <c r="G114" s="113">
        <f>IF(G113=0,,G113/G112*100)</f>
        <v>0</v>
      </c>
      <c r="H114" s="113">
        <f>IF(H113=0,,H113/H112*100)</f>
        <v>172.6478216000359</v>
      </c>
    </row>
    <row r="115" spans="1:7" ht="8.25">
      <c r="A115" s="115"/>
      <c r="B115" s="52"/>
      <c r="C115" s="51"/>
      <c r="D115" s="115"/>
      <c r="E115" s="115"/>
      <c r="F115" s="115"/>
      <c r="G115" s="116"/>
    </row>
    <row r="116" spans="1:7" ht="8.25">
      <c r="A116" s="115" t="s">
        <v>1322</v>
      </c>
      <c r="B116" s="52" t="s">
        <v>912</v>
      </c>
      <c r="C116" s="51"/>
      <c r="D116" s="115"/>
      <c r="E116" s="115"/>
      <c r="F116" s="115"/>
      <c r="G116" s="116"/>
    </row>
    <row r="117" spans="1:7" ht="8.25">
      <c r="A117" s="115" t="s">
        <v>1324</v>
      </c>
      <c r="B117" s="52" t="s">
        <v>1298</v>
      </c>
      <c r="C117" s="51"/>
      <c r="D117" s="115"/>
      <c r="E117" s="115"/>
      <c r="F117" s="115"/>
      <c r="G117" s="116"/>
    </row>
    <row r="118" spans="1:7" ht="8.25">
      <c r="A118" s="115" t="s">
        <v>1325</v>
      </c>
      <c r="B118" s="52" t="s">
        <v>1326</v>
      </c>
      <c r="C118" s="51"/>
      <c r="D118" s="115"/>
      <c r="E118" s="115"/>
      <c r="F118" s="115"/>
      <c r="G118" s="116"/>
    </row>
    <row r="119" spans="1:7" ht="8.25">
      <c r="A119" s="115"/>
      <c r="B119" s="52"/>
      <c r="C119" s="51"/>
      <c r="D119" s="115"/>
      <c r="E119" s="115"/>
      <c r="F119" s="115"/>
      <c r="G119" s="116"/>
    </row>
    <row r="120" spans="1:7" ht="8.25">
      <c r="A120" s="327" t="s">
        <v>463</v>
      </c>
      <c r="B120" s="327"/>
      <c r="C120" s="327"/>
      <c r="D120" s="327"/>
      <c r="E120" s="327"/>
      <c r="F120" s="327"/>
      <c r="G120" s="327"/>
    </row>
    <row r="121" spans="1:8" ht="8.25" customHeight="1">
      <c r="A121" s="329" t="s">
        <v>182</v>
      </c>
      <c r="B121" s="329"/>
      <c r="C121" s="329"/>
      <c r="D121" s="329"/>
      <c r="E121" s="329"/>
      <c r="F121" s="329"/>
      <c r="G121" s="329"/>
      <c r="H121" s="329"/>
    </row>
    <row r="122" spans="1:8" ht="19.5" customHeight="1">
      <c r="A122" s="329"/>
      <c r="B122" s="329"/>
      <c r="C122" s="329"/>
      <c r="D122" s="329"/>
      <c r="E122" s="329"/>
      <c r="F122" s="329"/>
      <c r="G122" s="329"/>
      <c r="H122" s="329"/>
    </row>
    <row r="123" spans="1:8" ht="8.25">
      <c r="A123" s="329"/>
      <c r="B123" s="329"/>
      <c r="C123" s="329"/>
      <c r="D123" s="329"/>
      <c r="E123" s="329"/>
      <c r="F123" s="329"/>
      <c r="G123" s="329"/>
      <c r="H123" s="329"/>
    </row>
    <row r="126" spans="1:5" ht="8.25">
      <c r="A126" s="352" t="s">
        <v>477</v>
      </c>
      <c r="B126" s="352"/>
      <c r="C126" s="352" t="s">
        <v>317</v>
      </c>
      <c r="D126" s="352"/>
      <c r="E126" s="352"/>
    </row>
    <row r="127" spans="1:5" ht="8.25">
      <c r="A127" s="117" t="s">
        <v>1327</v>
      </c>
      <c r="B127" s="117"/>
      <c r="C127" s="352" t="s">
        <v>319</v>
      </c>
      <c r="D127" s="352"/>
      <c r="E127" s="352"/>
    </row>
    <row r="128" spans="1:5" ht="8.25">
      <c r="A128" s="352" t="s">
        <v>1328</v>
      </c>
      <c r="B128" s="352"/>
      <c r="C128" s="352" t="s">
        <v>332</v>
      </c>
      <c r="D128" s="352"/>
      <c r="E128" s="352"/>
    </row>
    <row r="129" spans="1:5" ht="8.25">
      <c r="A129" s="117" t="s">
        <v>1329</v>
      </c>
      <c r="B129" s="117" t="s">
        <v>1330</v>
      </c>
      <c r="C129" s="352" t="s">
        <v>645</v>
      </c>
      <c r="D129" s="352"/>
      <c r="E129" s="352"/>
    </row>
    <row r="130" spans="1:8" ht="8.25">
      <c r="A130" s="365" t="s">
        <v>1331</v>
      </c>
      <c r="B130" s="365"/>
      <c r="C130" s="365"/>
      <c r="D130" s="368" t="s">
        <v>1296</v>
      </c>
      <c r="E130" s="369"/>
      <c r="F130" s="369"/>
      <c r="G130" s="369"/>
      <c r="H130" s="369"/>
    </row>
    <row r="131" spans="1:8" ht="8.25">
      <c r="A131" s="352" t="s">
        <v>1332</v>
      </c>
      <c r="B131" s="352"/>
      <c r="C131" s="352"/>
      <c r="D131" s="366">
        <v>12</v>
      </c>
      <c r="E131" s="366"/>
      <c r="F131" s="366"/>
      <c r="G131" s="366"/>
      <c r="H131" s="366"/>
    </row>
    <row r="132" spans="1:8" ht="8.25">
      <c r="A132" s="352" t="s">
        <v>1333</v>
      </c>
      <c r="B132" s="352"/>
      <c r="C132" s="352"/>
      <c r="D132" s="366">
        <v>5</v>
      </c>
      <c r="E132" s="366"/>
      <c r="F132" s="366"/>
      <c r="G132" s="366"/>
      <c r="H132" s="366"/>
    </row>
    <row r="133" spans="1:8" ht="8.25">
      <c r="A133" s="352" t="s">
        <v>465</v>
      </c>
      <c r="B133" s="352"/>
      <c r="C133" s="352"/>
      <c r="D133" s="367">
        <f>IF(D131=0,,D132/D131*100)</f>
        <v>41.66666666666667</v>
      </c>
      <c r="E133" s="367"/>
      <c r="F133" s="367"/>
      <c r="G133" s="367"/>
      <c r="H133" s="367"/>
    </row>
    <row r="134" spans="1:8" ht="8.25">
      <c r="A134" s="352" t="s">
        <v>1334</v>
      </c>
      <c r="B134" s="352"/>
      <c r="C134" s="352"/>
      <c r="D134" s="366"/>
      <c r="E134" s="366"/>
      <c r="F134" s="366"/>
      <c r="G134" s="366"/>
      <c r="H134" s="366"/>
    </row>
    <row r="135" spans="1:5" ht="8.25">
      <c r="A135" s="121"/>
      <c r="B135" s="121"/>
      <c r="C135" s="121"/>
      <c r="D135" s="121"/>
      <c r="E135" s="121"/>
    </row>
    <row r="136" spans="1:5" ht="8.25">
      <c r="A136" s="117" t="s">
        <v>1329</v>
      </c>
      <c r="B136" s="117" t="s">
        <v>1330</v>
      </c>
      <c r="C136" s="352" t="s">
        <v>331</v>
      </c>
      <c r="D136" s="352"/>
      <c r="E136" s="352"/>
    </row>
    <row r="137" spans="1:8" ht="8.25">
      <c r="A137" s="352" t="s">
        <v>1332</v>
      </c>
      <c r="B137" s="352"/>
      <c r="C137" s="352"/>
      <c r="D137" s="366">
        <v>3</v>
      </c>
      <c r="E137" s="366"/>
      <c r="F137" s="366"/>
      <c r="G137" s="366"/>
      <c r="H137" s="366"/>
    </row>
    <row r="138" spans="1:8" ht="8.25">
      <c r="A138" s="352" t="s">
        <v>1333</v>
      </c>
      <c r="B138" s="352"/>
      <c r="C138" s="352"/>
      <c r="D138" s="366">
        <v>3</v>
      </c>
      <c r="E138" s="366"/>
      <c r="F138" s="366"/>
      <c r="G138" s="366"/>
      <c r="H138" s="366"/>
    </row>
    <row r="139" spans="1:8" ht="8.25">
      <c r="A139" s="352" t="s">
        <v>465</v>
      </c>
      <c r="B139" s="352"/>
      <c r="C139" s="352"/>
      <c r="D139" s="367">
        <f>IF(D137=0,,D138/D137*100)</f>
        <v>100</v>
      </c>
      <c r="E139" s="367"/>
      <c r="F139" s="367"/>
      <c r="G139" s="367"/>
      <c r="H139" s="367"/>
    </row>
    <row r="140" spans="1:8" ht="8.25">
      <c r="A140" s="352" t="s">
        <v>1334</v>
      </c>
      <c r="B140" s="352"/>
      <c r="C140" s="352"/>
      <c r="D140" s="366"/>
      <c r="E140" s="366"/>
      <c r="F140" s="366"/>
      <c r="G140" s="366"/>
      <c r="H140" s="366"/>
    </row>
    <row r="141" spans="1:8" ht="8.25">
      <c r="A141" s="121"/>
      <c r="B141" s="121"/>
      <c r="C141" s="121"/>
      <c r="D141" s="366"/>
      <c r="E141" s="366"/>
      <c r="F141" s="366"/>
      <c r="G141" s="366"/>
      <c r="H141" s="366"/>
    </row>
    <row r="142" spans="1:5" ht="8.25">
      <c r="A142" s="117" t="s">
        <v>1329</v>
      </c>
      <c r="B142" s="117" t="s">
        <v>1330</v>
      </c>
      <c r="C142" s="352" t="s">
        <v>1335</v>
      </c>
      <c r="D142" s="352"/>
      <c r="E142" s="352"/>
    </row>
    <row r="143" spans="1:8" ht="8.25">
      <c r="A143" s="352" t="s">
        <v>1332</v>
      </c>
      <c r="B143" s="352"/>
      <c r="C143" s="352"/>
      <c r="D143" s="366">
        <v>10</v>
      </c>
      <c r="E143" s="366"/>
      <c r="F143" s="366"/>
      <c r="G143" s="366"/>
      <c r="H143" s="366"/>
    </row>
    <row r="144" spans="1:8" ht="8.25">
      <c r="A144" s="352" t="s">
        <v>1333</v>
      </c>
      <c r="B144" s="352"/>
      <c r="C144" s="352"/>
      <c r="D144" s="366">
        <v>5</v>
      </c>
      <c r="E144" s="366"/>
      <c r="F144" s="366"/>
      <c r="G144" s="366"/>
      <c r="H144" s="366"/>
    </row>
    <row r="145" spans="1:8" ht="8.25">
      <c r="A145" s="352" t="s">
        <v>465</v>
      </c>
      <c r="B145" s="352"/>
      <c r="C145" s="352"/>
      <c r="D145" s="367">
        <f>IF(D143=0,,D144/D143*100)</f>
        <v>50</v>
      </c>
      <c r="E145" s="367"/>
      <c r="F145" s="367"/>
      <c r="G145" s="367"/>
      <c r="H145" s="367"/>
    </row>
    <row r="146" spans="1:8" ht="8.25">
      <c r="A146" s="352"/>
      <c r="B146" s="352"/>
      <c r="C146" s="352"/>
      <c r="D146" s="366"/>
      <c r="E146" s="366"/>
      <c r="F146" s="366"/>
      <c r="G146" s="366"/>
      <c r="H146" s="366"/>
    </row>
    <row r="148" spans="1:7" ht="8.25">
      <c r="A148" s="327" t="s">
        <v>463</v>
      </c>
      <c r="B148" s="327"/>
      <c r="C148" s="327"/>
      <c r="D148" s="327"/>
      <c r="E148" s="327"/>
      <c r="F148" s="327"/>
      <c r="G148" s="327"/>
    </row>
    <row r="149" spans="1:8" ht="8.25" customHeight="1">
      <c r="A149" s="329" t="s">
        <v>114</v>
      </c>
      <c r="B149" s="329"/>
      <c r="C149" s="329"/>
      <c r="D149" s="329"/>
      <c r="E149" s="329"/>
      <c r="F149" s="329"/>
      <c r="G149" s="329"/>
      <c r="H149" s="329"/>
    </row>
    <row r="150" spans="1:8" ht="33.75" customHeight="1">
      <c r="A150" s="329"/>
      <c r="B150" s="329"/>
      <c r="C150" s="329"/>
      <c r="D150" s="329"/>
      <c r="E150" s="329"/>
      <c r="F150" s="329"/>
      <c r="G150" s="329"/>
      <c r="H150" s="329"/>
    </row>
    <row r="151" spans="1:8" ht="8.25" customHeight="1">
      <c r="A151" s="329"/>
      <c r="B151" s="329"/>
      <c r="C151" s="329"/>
      <c r="D151" s="329"/>
      <c r="E151" s="329"/>
      <c r="F151" s="329"/>
      <c r="G151" s="329"/>
      <c r="H151" s="329"/>
    </row>
    <row r="153" spans="1:5" ht="8.25">
      <c r="A153" s="352" t="s">
        <v>477</v>
      </c>
      <c r="B153" s="352"/>
      <c r="C153" s="352" t="s">
        <v>719</v>
      </c>
      <c r="D153" s="352"/>
      <c r="E153" s="352"/>
    </row>
    <row r="154" spans="1:5" ht="8.25">
      <c r="A154" s="117" t="s">
        <v>1327</v>
      </c>
      <c r="B154" s="117"/>
      <c r="C154" s="352" t="s">
        <v>320</v>
      </c>
      <c r="D154" s="352"/>
      <c r="E154" s="352"/>
    </row>
    <row r="155" spans="1:5" ht="8.25">
      <c r="A155" s="352" t="s">
        <v>1328</v>
      </c>
      <c r="B155" s="352"/>
      <c r="C155" s="352" t="s">
        <v>332</v>
      </c>
      <c r="D155" s="352"/>
      <c r="E155" s="352"/>
    </row>
    <row r="156" spans="1:5" ht="8.25">
      <c r="A156" s="117" t="s">
        <v>1329</v>
      </c>
      <c r="B156" s="118" t="s">
        <v>1330</v>
      </c>
      <c r="C156" s="352" t="s">
        <v>1336</v>
      </c>
      <c r="D156" s="352"/>
      <c r="E156" s="352"/>
    </row>
    <row r="157" spans="1:8" ht="8.25">
      <c r="A157" s="365" t="s">
        <v>1331</v>
      </c>
      <c r="B157" s="365"/>
      <c r="C157" s="365"/>
      <c r="D157" s="368" t="s">
        <v>1296</v>
      </c>
      <c r="E157" s="369"/>
      <c r="F157" s="369"/>
      <c r="G157" s="369"/>
      <c r="H157" s="369"/>
    </row>
    <row r="158" spans="1:8" ht="8.25">
      <c r="A158" s="352" t="s">
        <v>1332</v>
      </c>
      <c r="B158" s="352"/>
      <c r="C158" s="352"/>
      <c r="D158" s="366">
        <v>8</v>
      </c>
      <c r="E158" s="366"/>
      <c r="F158" s="366"/>
      <c r="G158" s="366"/>
      <c r="H158" s="366"/>
    </row>
    <row r="159" spans="1:8" ht="8.25">
      <c r="A159" s="352" t="s">
        <v>1333</v>
      </c>
      <c r="B159" s="352"/>
      <c r="C159" s="352"/>
      <c r="D159" s="366">
        <v>8</v>
      </c>
      <c r="E159" s="366"/>
      <c r="F159" s="366"/>
      <c r="G159" s="366"/>
      <c r="H159" s="366"/>
    </row>
    <row r="160" spans="1:8" ht="8.25">
      <c r="A160" s="352" t="s">
        <v>465</v>
      </c>
      <c r="B160" s="352"/>
      <c r="C160" s="352"/>
      <c r="D160" s="367">
        <f>IF(D158=0,,D159/D158*100)</f>
        <v>100</v>
      </c>
      <c r="E160" s="367"/>
      <c r="F160" s="367"/>
      <c r="G160" s="367"/>
      <c r="H160" s="367"/>
    </row>
    <row r="161" spans="1:5" ht="8.25">
      <c r="A161" s="121"/>
      <c r="B161" s="121"/>
      <c r="C161" s="121"/>
      <c r="D161" s="121"/>
      <c r="E161" s="121"/>
    </row>
    <row r="162" spans="1:5" ht="8.25">
      <c r="A162" s="117" t="s">
        <v>1329</v>
      </c>
      <c r="B162" s="118" t="s">
        <v>1330</v>
      </c>
      <c r="C162" s="352" t="s">
        <v>324</v>
      </c>
      <c r="D162" s="352"/>
      <c r="E162" s="352"/>
    </row>
    <row r="163" spans="1:8" ht="8.25">
      <c r="A163" s="352" t="s">
        <v>1337</v>
      </c>
      <c r="B163" s="352"/>
      <c r="C163" s="352"/>
      <c r="D163" s="366">
        <v>100</v>
      </c>
      <c r="E163" s="366"/>
      <c r="F163" s="366"/>
      <c r="G163" s="366"/>
      <c r="H163" s="366"/>
    </row>
    <row r="164" spans="1:8" ht="8.25">
      <c r="A164" s="352" t="s">
        <v>1333</v>
      </c>
      <c r="B164" s="352"/>
      <c r="C164" s="352"/>
      <c r="D164" s="366">
        <v>95</v>
      </c>
      <c r="E164" s="366"/>
      <c r="F164" s="366"/>
      <c r="G164" s="366"/>
      <c r="H164" s="366"/>
    </row>
    <row r="165" spans="1:8" ht="8.25">
      <c r="A165" s="352" t="s">
        <v>465</v>
      </c>
      <c r="B165" s="352"/>
      <c r="C165" s="352"/>
      <c r="D165" s="367">
        <f>IF(D163=0,,D164/D163*100)</f>
        <v>95</v>
      </c>
      <c r="E165" s="367"/>
      <c r="F165" s="367"/>
      <c r="G165" s="367"/>
      <c r="H165" s="367"/>
    </row>
    <row r="166" spans="1:8" ht="8.25">
      <c r="A166" s="352"/>
      <c r="B166" s="352"/>
      <c r="C166" s="352"/>
      <c r="D166" s="366"/>
      <c r="E166" s="366"/>
      <c r="F166" s="366"/>
      <c r="G166" s="366"/>
      <c r="H166" s="366"/>
    </row>
    <row r="168" spans="1:7" ht="8.25">
      <c r="A168" s="327" t="s">
        <v>463</v>
      </c>
      <c r="B168" s="327"/>
      <c r="C168" s="327"/>
      <c r="D168" s="327"/>
      <c r="E168" s="327"/>
      <c r="F168" s="327"/>
      <c r="G168" s="327"/>
    </row>
    <row r="169" spans="1:8" ht="8.25" customHeight="1">
      <c r="A169" s="329" t="s">
        <v>115</v>
      </c>
      <c r="B169" s="329"/>
      <c r="C169" s="329"/>
      <c r="D169" s="329"/>
      <c r="E169" s="329"/>
      <c r="F169" s="329"/>
      <c r="G169" s="329"/>
      <c r="H169" s="329"/>
    </row>
    <row r="170" spans="1:8" ht="27.75" customHeight="1">
      <c r="A170" s="329"/>
      <c r="B170" s="329"/>
      <c r="C170" s="329"/>
      <c r="D170" s="329"/>
      <c r="E170" s="329"/>
      <c r="F170" s="329"/>
      <c r="G170" s="329"/>
      <c r="H170" s="329"/>
    </row>
    <row r="171" spans="1:8" ht="8.25" customHeight="1">
      <c r="A171" s="329"/>
      <c r="B171" s="329"/>
      <c r="C171" s="329"/>
      <c r="D171" s="329"/>
      <c r="E171" s="329"/>
      <c r="F171" s="329"/>
      <c r="G171" s="329"/>
      <c r="H171" s="329"/>
    </row>
    <row r="173" spans="1:6" ht="8.25">
      <c r="A173" s="352" t="s">
        <v>477</v>
      </c>
      <c r="B173" s="352"/>
      <c r="C173" s="352" t="s">
        <v>1300</v>
      </c>
      <c r="D173" s="352"/>
      <c r="E173" s="352"/>
      <c r="F173" s="352"/>
    </row>
    <row r="174" spans="1:6" ht="8.25">
      <c r="A174" s="117" t="s">
        <v>1327</v>
      </c>
      <c r="B174" s="117"/>
      <c r="C174" s="352" t="s">
        <v>321</v>
      </c>
      <c r="D174" s="352"/>
      <c r="E174" s="352"/>
      <c r="F174" s="352"/>
    </row>
    <row r="175" spans="1:6" ht="8.25">
      <c r="A175" s="352" t="s">
        <v>1328</v>
      </c>
      <c r="B175" s="352"/>
      <c r="C175" s="352" t="s">
        <v>332</v>
      </c>
      <c r="D175" s="352"/>
      <c r="E175" s="352"/>
      <c r="F175" s="352"/>
    </row>
    <row r="176" spans="1:6" ht="8.25">
      <c r="A176" s="117" t="s">
        <v>1329</v>
      </c>
      <c r="B176" s="117" t="s">
        <v>1330</v>
      </c>
      <c r="C176" s="352" t="s">
        <v>1338</v>
      </c>
      <c r="D176" s="352"/>
      <c r="E176" s="352"/>
      <c r="F176" s="352"/>
    </row>
    <row r="177" spans="1:8" ht="8.25">
      <c r="A177" s="365" t="s">
        <v>1331</v>
      </c>
      <c r="B177" s="365"/>
      <c r="C177" s="368" t="s">
        <v>1296</v>
      </c>
      <c r="D177" s="369"/>
      <c r="E177" s="369"/>
      <c r="F177" s="369"/>
      <c r="G177" s="369"/>
      <c r="H177" s="369"/>
    </row>
    <row r="178" spans="1:8" ht="8.25">
      <c r="A178" s="352" t="s">
        <v>1332</v>
      </c>
      <c r="B178" s="352"/>
      <c r="C178" s="366">
        <v>100</v>
      </c>
      <c r="D178" s="366"/>
      <c r="E178" s="366"/>
      <c r="F178" s="366"/>
      <c r="G178" s="366"/>
      <c r="H178" s="366"/>
    </row>
    <row r="179" spans="1:8" ht="8.25">
      <c r="A179" s="352" t="s">
        <v>1333</v>
      </c>
      <c r="B179" s="352"/>
      <c r="C179" s="366">
        <v>53</v>
      </c>
      <c r="D179" s="366"/>
      <c r="E179" s="366"/>
      <c r="F179" s="366"/>
      <c r="G179" s="366"/>
      <c r="H179" s="366"/>
    </row>
    <row r="180" spans="1:8" ht="8.25">
      <c r="A180" s="352" t="s">
        <v>465</v>
      </c>
      <c r="B180" s="352"/>
      <c r="C180" s="366">
        <f>IF(C178=0,,C179/C178*100)</f>
        <v>53</v>
      </c>
      <c r="D180" s="366"/>
      <c r="E180" s="366"/>
      <c r="F180" s="366"/>
      <c r="G180" s="366"/>
      <c r="H180" s="366"/>
    </row>
    <row r="181" spans="1:6" ht="8.25">
      <c r="A181" s="121"/>
      <c r="B181" s="121"/>
      <c r="C181" s="121"/>
      <c r="D181" s="370"/>
      <c r="E181" s="370"/>
      <c r="F181" s="121"/>
    </row>
    <row r="182" spans="1:6" ht="8.25">
      <c r="A182" s="117" t="s">
        <v>1327</v>
      </c>
      <c r="B182" s="117"/>
      <c r="C182" s="352" t="s">
        <v>322</v>
      </c>
      <c r="D182" s="352"/>
      <c r="E182" s="352"/>
      <c r="F182" s="352"/>
    </row>
    <row r="183" spans="1:6" ht="8.25">
      <c r="A183" s="117" t="s">
        <v>1329</v>
      </c>
      <c r="B183" s="117" t="s">
        <v>1330</v>
      </c>
      <c r="C183" s="352" t="s">
        <v>1339</v>
      </c>
      <c r="D183" s="352"/>
      <c r="E183" s="352"/>
      <c r="F183" s="352"/>
    </row>
    <row r="184" spans="1:8" ht="8.25">
      <c r="A184" s="352"/>
      <c r="B184" s="352"/>
      <c r="C184" s="366">
        <v>1</v>
      </c>
      <c r="D184" s="366"/>
      <c r="E184" s="366"/>
      <c r="F184" s="366"/>
      <c r="G184" s="366"/>
      <c r="H184" s="366"/>
    </row>
    <row r="185" spans="1:8" ht="8.25">
      <c r="A185" s="352" t="s">
        <v>1333</v>
      </c>
      <c r="B185" s="352"/>
      <c r="C185" s="366">
        <v>1</v>
      </c>
      <c r="D185" s="366"/>
      <c r="E185" s="366"/>
      <c r="F185" s="366"/>
      <c r="G185" s="366"/>
      <c r="H185" s="366"/>
    </row>
    <row r="186" spans="1:8" ht="8.25">
      <c r="A186" s="352" t="s">
        <v>465</v>
      </c>
      <c r="B186" s="352"/>
      <c r="C186" s="366">
        <f>IF(C184=0,,C185/C184*100)</f>
        <v>100</v>
      </c>
      <c r="D186" s="366"/>
      <c r="E186" s="366"/>
      <c r="F186" s="366"/>
      <c r="G186" s="366"/>
      <c r="H186" s="366"/>
    </row>
    <row r="187" spans="1:8" ht="8.25">
      <c r="A187" s="352"/>
      <c r="B187" s="352"/>
      <c r="C187" s="366"/>
      <c r="D187" s="366"/>
      <c r="E187" s="366"/>
      <c r="F187" s="366"/>
      <c r="G187" s="366"/>
      <c r="H187" s="366"/>
    </row>
    <row r="188" spans="1:6" ht="8.25">
      <c r="A188" s="117" t="s">
        <v>1327</v>
      </c>
      <c r="B188" s="117"/>
      <c r="C188" s="352" t="s">
        <v>323</v>
      </c>
      <c r="D188" s="352"/>
      <c r="E188" s="352"/>
      <c r="F188" s="352"/>
    </row>
    <row r="189" spans="1:6" ht="8.25">
      <c r="A189" s="117" t="s">
        <v>1329</v>
      </c>
      <c r="B189" s="117" t="s">
        <v>1330</v>
      </c>
      <c r="C189" s="352" t="s">
        <v>1340</v>
      </c>
      <c r="D189" s="352"/>
      <c r="E189" s="352"/>
      <c r="F189" s="352"/>
    </row>
    <row r="190" spans="1:8" ht="8.25">
      <c r="A190" s="352" t="s">
        <v>1332</v>
      </c>
      <c r="B190" s="352"/>
      <c r="C190" s="366">
        <v>2</v>
      </c>
      <c r="D190" s="366"/>
      <c r="E190" s="366"/>
      <c r="F190" s="366"/>
      <c r="G190" s="366"/>
      <c r="H190" s="366"/>
    </row>
    <row r="191" spans="1:8" ht="8.25">
      <c r="A191" s="352" t="s">
        <v>1333</v>
      </c>
      <c r="B191" s="352"/>
      <c r="C191" s="366">
        <v>1</v>
      </c>
      <c r="D191" s="366"/>
      <c r="E191" s="366"/>
      <c r="F191" s="366"/>
      <c r="G191" s="366"/>
      <c r="H191" s="366"/>
    </row>
    <row r="192" spans="1:8" ht="8.25">
      <c r="A192" s="352" t="s">
        <v>465</v>
      </c>
      <c r="B192" s="352"/>
      <c r="C192" s="366">
        <f>IF(C190=0,,C191/C190*100)</f>
        <v>50</v>
      </c>
      <c r="D192" s="366"/>
      <c r="E192" s="366"/>
      <c r="F192" s="366"/>
      <c r="G192" s="366"/>
      <c r="H192" s="366"/>
    </row>
    <row r="193" spans="1:6" ht="8.25">
      <c r="A193" s="121"/>
      <c r="B193" s="121"/>
      <c r="C193" s="121"/>
      <c r="D193" s="370"/>
      <c r="E193" s="370"/>
      <c r="F193" s="121"/>
    </row>
    <row r="194" spans="1:6" ht="8.25">
      <c r="A194" s="117" t="s">
        <v>1329</v>
      </c>
      <c r="B194" s="117" t="s">
        <v>1330</v>
      </c>
      <c r="C194" s="352" t="s">
        <v>1341</v>
      </c>
      <c r="D194" s="352"/>
      <c r="E194" s="352"/>
      <c r="F194" s="352"/>
    </row>
    <row r="195" spans="1:8" ht="8.25">
      <c r="A195" s="352"/>
      <c r="B195" s="352"/>
      <c r="C195" s="366">
        <v>1</v>
      </c>
      <c r="D195" s="366"/>
      <c r="E195" s="366"/>
      <c r="F195" s="366"/>
      <c r="G195" s="366"/>
      <c r="H195" s="366"/>
    </row>
    <row r="196" spans="1:8" ht="8.25">
      <c r="A196" s="352" t="s">
        <v>1333</v>
      </c>
      <c r="B196" s="352"/>
      <c r="C196" s="366">
        <v>1</v>
      </c>
      <c r="D196" s="366"/>
      <c r="E196" s="366"/>
      <c r="F196" s="366"/>
      <c r="G196" s="366"/>
      <c r="H196" s="366"/>
    </row>
    <row r="197" spans="1:8" ht="8.25">
      <c r="A197" s="352" t="s">
        <v>465</v>
      </c>
      <c r="B197" s="352"/>
      <c r="C197" s="366">
        <f>IF(C195=0,,C196/C195*100)</f>
        <v>100</v>
      </c>
      <c r="D197" s="366"/>
      <c r="E197" s="366"/>
      <c r="F197" s="366"/>
      <c r="G197" s="366"/>
      <c r="H197" s="366"/>
    </row>
    <row r="198" spans="1:8" ht="8.25">
      <c r="A198" s="352"/>
      <c r="B198" s="352"/>
      <c r="C198" s="366"/>
      <c r="D198" s="366"/>
      <c r="E198" s="366"/>
      <c r="F198" s="366"/>
      <c r="G198" s="366"/>
      <c r="H198" s="366"/>
    </row>
    <row r="200" spans="1:7" ht="8.25">
      <c r="A200" s="327" t="s">
        <v>463</v>
      </c>
      <c r="B200" s="327"/>
      <c r="C200" s="327"/>
      <c r="D200" s="327"/>
      <c r="E200" s="327"/>
      <c r="F200" s="327"/>
      <c r="G200" s="327"/>
    </row>
    <row r="201" spans="1:8" ht="8.25" customHeight="1">
      <c r="A201" s="329" t="s">
        <v>116</v>
      </c>
      <c r="B201" s="329"/>
      <c r="C201" s="329"/>
      <c r="D201" s="329"/>
      <c r="E201" s="329"/>
      <c r="F201" s="329"/>
      <c r="G201" s="329"/>
      <c r="H201" s="329"/>
    </row>
    <row r="202" spans="1:8" ht="15.75" customHeight="1">
      <c r="A202" s="329"/>
      <c r="B202" s="329"/>
      <c r="C202" s="329"/>
      <c r="D202" s="329"/>
      <c r="E202" s="329"/>
      <c r="F202" s="329"/>
      <c r="G202" s="329"/>
      <c r="H202" s="329"/>
    </row>
    <row r="203" spans="1:8" ht="8.25" customHeight="1">
      <c r="A203" s="329"/>
      <c r="B203" s="329"/>
      <c r="C203" s="329"/>
      <c r="D203" s="329"/>
      <c r="E203" s="329"/>
      <c r="F203" s="329"/>
      <c r="G203" s="329"/>
      <c r="H203" s="329"/>
    </row>
    <row r="205" spans="1:6" ht="8.25">
      <c r="A205" s="352" t="s">
        <v>477</v>
      </c>
      <c r="B205" s="352"/>
      <c r="C205" s="352" t="s">
        <v>1303</v>
      </c>
      <c r="D205" s="352"/>
      <c r="E205" s="352"/>
      <c r="F205" s="352"/>
    </row>
    <row r="206" spans="1:6" ht="8.25">
      <c r="A206" s="117" t="s">
        <v>1327</v>
      </c>
      <c r="B206" s="117"/>
      <c r="C206" s="352" t="s">
        <v>335</v>
      </c>
      <c r="D206" s="352"/>
      <c r="E206" s="352"/>
      <c r="F206" s="352"/>
    </row>
    <row r="207" spans="1:6" ht="8.25">
      <c r="A207" s="352" t="s">
        <v>1328</v>
      </c>
      <c r="B207" s="352"/>
      <c r="C207" s="352" t="s">
        <v>332</v>
      </c>
      <c r="D207" s="352"/>
      <c r="E207" s="352"/>
      <c r="F207" s="352"/>
    </row>
    <row r="208" spans="1:6" ht="8.25">
      <c r="A208" s="117" t="s">
        <v>1329</v>
      </c>
      <c r="B208" s="118" t="s">
        <v>1330</v>
      </c>
      <c r="C208" s="352" t="s">
        <v>1342</v>
      </c>
      <c r="D208" s="352"/>
      <c r="E208" s="352"/>
      <c r="F208" s="352"/>
    </row>
    <row r="209" spans="1:8" ht="8.25">
      <c r="A209" s="365" t="s">
        <v>1331</v>
      </c>
      <c r="B209" s="365"/>
      <c r="C209" s="368" t="s">
        <v>1296</v>
      </c>
      <c r="D209" s="369"/>
      <c r="E209" s="369"/>
      <c r="F209" s="369"/>
      <c r="G209" s="369"/>
      <c r="H209" s="369"/>
    </row>
    <row r="210" spans="1:8" ht="8.25">
      <c r="A210" s="352" t="s">
        <v>1332</v>
      </c>
      <c r="B210" s="352"/>
      <c r="C210" s="366">
        <v>20</v>
      </c>
      <c r="D210" s="366"/>
      <c r="E210" s="366"/>
      <c r="F210" s="366"/>
      <c r="G210" s="366"/>
      <c r="H210" s="366"/>
    </row>
    <row r="211" spans="1:8" ht="8.25">
      <c r="A211" s="352" t="s">
        <v>1333</v>
      </c>
      <c r="B211" s="352"/>
      <c r="C211" s="366">
        <v>14</v>
      </c>
      <c r="D211" s="366"/>
      <c r="E211" s="366"/>
      <c r="F211" s="366"/>
      <c r="G211" s="366"/>
      <c r="H211" s="366"/>
    </row>
    <row r="212" spans="1:8" ht="8.25">
      <c r="A212" s="352" t="s">
        <v>465</v>
      </c>
      <c r="B212" s="352"/>
      <c r="C212" s="367">
        <f>IF(C210=0,,C211/C210*100)</f>
        <v>70</v>
      </c>
      <c r="D212" s="367"/>
      <c r="E212" s="367"/>
      <c r="F212" s="367"/>
      <c r="G212" s="367"/>
      <c r="H212" s="367"/>
    </row>
    <row r="213" spans="1:6" ht="8.25">
      <c r="A213" s="121"/>
      <c r="B213" s="124"/>
      <c r="C213" s="121"/>
      <c r="D213" s="370"/>
      <c r="E213" s="370"/>
      <c r="F213" s="121"/>
    </row>
    <row r="214" spans="1:7" ht="8.25">
      <c r="A214" s="327" t="s">
        <v>463</v>
      </c>
      <c r="B214" s="327"/>
      <c r="C214" s="327"/>
      <c r="D214" s="327"/>
      <c r="E214" s="327"/>
      <c r="F214" s="327"/>
      <c r="G214" s="327"/>
    </row>
    <row r="215" spans="1:8" ht="8.25" customHeight="1">
      <c r="A215" s="329" t="s">
        <v>117</v>
      </c>
      <c r="B215" s="329"/>
      <c r="C215" s="329"/>
      <c r="D215" s="329"/>
      <c r="E215" s="329"/>
      <c r="F215" s="329"/>
      <c r="G215" s="329"/>
      <c r="H215" s="329"/>
    </row>
    <row r="216" spans="1:8" ht="27" customHeight="1">
      <c r="A216" s="329"/>
      <c r="B216" s="329"/>
      <c r="C216" s="329"/>
      <c r="D216" s="329"/>
      <c r="E216" s="329"/>
      <c r="F216" s="329"/>
      <c r="G216" s="329"/>
      <c r="H216" s="329"/>
    </row>
    <row r="217" spans="1:8" ht="8.25" customHeight="1">
      <c r="A217" s="329"/>
      <c r="B217" s="329"/>
      <c r="C217" s="329"/>
      <c r="D217" s="329"/>
      <c r="E217" s="329"/>
      <c r="F217" s="329"/>
      <c r="G217" s="329"/>
      <c r="H217" s="329"/>
    </row>
    <row r="219" spans="1:6" ht="8.25">
      <c r="A219" s="352" t="s">
        <v>477</v>
      </c>
      <c r="B219" s="352"/>
      <c r="C219" s="352" t="s">
        <v>1306</v>
      </c>
      <c r="D219" s="352"/>
      <c r="E219" s="352"/>
      <c r="F219" s="352"/>
    </row>
    <row r="220" spans="1:6" ht="8.25">
      <c r="A220" s="117" t="s">
        <v>1327</v>
      </c>
      <c r="B220" s="117"/>
      <c r="C220" s="352" t="s">
        <v>333</v>
      </c>
      <c r="D220" s="352"/>
      <c r="E220" s="352"/>
      <c r="F220" s="352"/>
    </row>
    <row r="221" spans="1:6" ht="8.25">
      <c r="A221" s="352" t="s">
        <v>1328</v>
      </c>
      <c r="B221" s="352"/>
      <c r="C221" s="352" t="s">
        <v>332</v>
      </c>
      <c r="D221" s="352"/>
      <c r="E221" s="352"/>
      <c r="F221" s="352"/>
    </row>
    <row r="222" spans="1:6" ht="8.25">
      <c r="A222" s="117" t="s">
        <v>1329</v>
      </c>
      <c r="B222" s="118" t="s">
        <v>1330</v>
      </c>
      <c r="C222" s="352" t="s">
        <v>1343</v>
      </c>
      <c r="D222" s="352"/>
      <c r="E222" s="352"/>
      <c r="F222" s="352"/>
    </row>
    <row r="223" spans="1:8" ht="8.25">
      <c r="A223" s="365" t="s">
        <v>1331</v>
      </c>
      <c r="B223" s="365"/>
      <c r="C223" s="368" t="s">
        <v>1296</v>
      </c>
      <c r="D223" s="369"/>
      <c r="E223" s="369"/>
      <c r="F223" s="369"/>
      <c r="G223" s="369"/>
      <c r="H223" s="369"/>
    </row>
    <row r="224" spans="1:8" ht="8.25">
      <c r="A224" s="352" t="s">
        <v>1332</v>
      </c>
      <c r="B224" s="352"/>
      <c r="C224" s="366">
        <v>10</v>
      </c>
      <c r="D224" s="366"/>
      <c r="E224" s="366"/>
      <c r="F224" s="366"/>
      <c r="G224" s="366"/>
      <c r="H224" s="366"/>
    </row>
    <row r="225" spans="1:8" ht="8.25">
      <c r="A225" s="352" t="s">
        <v>1333</v>
      </c>
      <c r="B225" s="352"/>
      <c r="C225" s="366">
        <v>7</v>
      </c>
      <c r="D225" s="366"/>
      <c r="E225" s="366"/>
      <c r="F225" s="366"/>
      <c r="G225" s="366"/>
      <c r="H225" s="366"/>
    </row>
    <row r="226" spans="1:8" ht="8.25">
      <c r="A226" s="352" t="s">
        <v>465</v>
      </c>
      <c r="B226" s="352"/>
      <c r="C226" s="366">
        <f>IF(C224=0,,C225/C224*100)</f>
        <v>70</v>
      </c>
      <c r="D226" s="366"/>
      <c r="E226" s="366"/>
      <c r="F226" s="366"/>
      <c r="G226" s="366"/>
      <c r="H226" s="366"/>
    </row>
    <row r="227" spans="1:6" ht="8.25">
      <c r="A227" s="121"/>
      <c r="B227" s="121"/>
      <c r="C227" s="121"/>
      <c r="D227" s="370"/>
      <c r="E227" s="370"/>
      <c r="F227" s="121"/>
    </row>
    <row r="228" spans="1:6" ht="8.25">
      <c r="A228" s="117" t="s">
        <v>1329</v>
      </c>
      <c r="B228" s="118" t="s">
        <v>1330</v>
      </c>
      <c r="C228" s="352" t="s">
        <v>334</v>
      </c>
      <c r="D228" s="352"/>
      <c r="E228" s="352"/>
      <c r="F228" s="352"/>
    </row>
    <row r="229" spans="1:8" ht="8.25">
      <c r="A229" s="352" t="s">
        <v>1332</v>
      </c>
      <c r="B229" s="352"/>
      <c r="C229" s="366">
        <v>2</v>
      </c>
      <c r="D229" s="366"/>
      <c r="E229" s="366"/>
      <c r="F229" s="366"/>
      <c r="G229" s="366"/>
      <c r="H229" s="366"/>
    </row>
    <row r="230" spans="1:8" ht="8.25">
      <c r="A230" s="352" t="s">
        <v>1333</v>
      </c>
      <c r="B230" s="352"/>
      <c r="C230" s="366">
        <v>0</v>
      </c>
      <c r="D230" s="366"/>
      <c r="E230" s="366"/>
      <c r="F230" s="366"/>
      <c r="G230" s="366"/>
      <c r="H230" s="366"/>
    </row>
    <row r="231" spans="1:8" ht="8.25">
      <c r="A231" s="352" t="s">
        <v>465</v>
      </c>
      <c r="B231" s="352"/>
      <c r="C231" s="366">
        <f>IF(C229=0,,C230/C229*100)</f>
        <v>0</v>
      </c>
      <c r="D231" s="366"/>
      <c r="E231" s="366"/>
      <c r="F231" s="366"/>
      <c r="G231" s="366"/>
      <c r="H231" s="366"/>
    </row>
    <row r="233" spans="1:7" ht="8.25">
      <c r="A233" s="327" t="s">
        <v>463</v>
      </c>
      <c r="B233" s="327"/>
      <c r="C233" s="327"/>
      <c r="D233" s="327"/>
      <c r="E233" s="327"/>
      <c r="F233" s="327"/>
      <c r="G233" s="327"/>
    </row>
    <row r="234" spans="1:8" ht="8.25" customHeight="1">
      <c r="A234" s="329" t="s">
        <v>118</v>
      </c>
      <c r="B234" s="329"/>
      <c r="C234" s="329"/>
      <c r="D234" s="329"/>
      <c r="E234" s="329"/>
      <c r="F234" s="329"/>
      <c r="G234" s="329"/>
      <c r="H234" s="329"/>
    </row>
    <row r="235" spans="1:8" ht="8.25">
      <c r="A235" s="329"/>
      <c r="B235" s="329"/>
      <c r="C235" s="329"/>
      <c r="D235" s="329"/>
      <c r="E235" s="329"/>
      <c r="F235" s="329"/>
      <c r="G235" s="329"/>
      <c r="H235" s="329"/>
    </row>
    <row r="237" spans="1:4" ht="8.25">
      <c r="A237" s="352" t="s">
        <v>477</v>
      </c>
      <c r="B237" s="352"/>
      <c r="C237" s="352" t="s">
        <v>1308</v>
      </c>
      <c r="D237" s="352"/>
    </row>
    <row r="238" spans="1:4" ht="8.25">
      <c r="A238" s="117" t="s">
        <v>1327</v>
      </c>
      <c r="B238" s="117"/>
      <c r="C238" s="352" t="s">
        <v>1344</v>
      </c>
      <c r="D238" s="352"/>
    </row>
    <row r="239" spans="1:4" ht="8.25">
      <c r="A239" s="352" t="s">
        <v>1328</v>
      </c>
      <c r="B239" s="352"/>
      <c r="C239" s="352" t="s">
        <v>332</v>
      </c>
      <c r="D239" s="352"/>
    </row>
    <row r="240" spans="1:4" ht="8.25">
      <c r="A240" s="117" t="s">
        <v>1329</v>
      </c>
      <c r="B240" s="118" t="s">
        <v>1330</v>
      </c>
      <c r="C240" s="352" t="s">
        <v>1345</v>
      </c>
      <c r="D240" s="352"/>
    </row>
    <row r="241" spans="1:8" ht="8.25">
      <c r="A241" s="365" t="s">
        <v>1331</v>
      </c>
      <c r="B241" s="365"/>
      <c r="C241" s="368" t="s">
        <v>1296</v>
      </c>
      <c r="D241" s="369"/>
      <c r="E241" s="369"/>
      <c r="F241" s="369"/>
      <c r="G241" s="369"/>
      <c r="H241" s="369"/>
    </row>
    <row r="242" spans="1:8" ht="8.25">
      <c r="A242" s="352" t="s">
        <v>1332</v>
      </c>
      <c r="B242" s="352"/>
      <c r="C242" s="366">
        <v>80</v>
      </c>
      <c r="D242" s="366"/>
      <c r="E242" s="366"/>
      <c r="F242" s="366"/>
      <c r="G242" s="366"/>
      <c r="H242" s="366"/>
    </row>
    <row r="243" spans="1:8" ht="8.25">
      <c r="A243" s="352" t="s">
        <v>1333</v>
      </c>
      <c r="B243" s="352"/>
      <c r="C243" s="366">
        <v>0</v>
      </c>
      <c r="D243" s="366"/>
      <c r="E243" s="366"/>
      <c r="F243" s="366"/>
      <c r="G243" s="366"/>
      <c r="H243" s="366"/>
    </row>
    <row r="244" spans="1:8" ht="8.25">
      <c r="A244" s="352" t="s">
        <v>465</v>
      </c>
      <c r="B244" s="352"/>
      <c r="C244" s="367">
        <f>IF(C242=0,,C243/C242*100)</f>
        <v>0</v>
      </c>
      <c r="D244" s="367"/>
      <c r="E244" s="367"/>
      <c r="F244" s="367"/>
      <c r="G244" s="367"/>
      <c r="H244" s="367"/>
    </row>
    <row r="246" spans="1:7" ht="8.25">
      <c r="A246" s="327" t="s">
        <v>463</v>
      </c>
      <c r="B246" s="327"/>
      <c r="C246" s="327"/>
      <c r="D246" s="327"/>
      <c r="E246" s="327"/>
      <c r="F246" s="327"/>
      <c r="G246" s="327"/>
    </row>
    <row r="247" spans="1:8" ht="26.25" customHeight="1">
      <c r="A247" s="329" t="s">
        <v>119</v>
      </c>
      <c r="B247" s="329"/>
      <c r="C247" s="329"/>
      <c r="D247" s="329"/>
      <c r="E247" s="329"/>
      <c r="F247" s="329"/>
      <c r="G247" s="329"/>
      <c r="H247" s="329"/>
    </row>
    <row r="248" spans="1:8" ht="8.25" customHeight="1">
      <c r="A248" s="329"/>
      <c r="B248" s="329"/>
      <c r="C248" s="329"/>
      <c r="D248" s="329"/>
      <c r="E248" s="329"/>
      <c r="F248" s="329"/>
      <c r="G248" s="329"/>
      <c r="H248" s="329"/>
    </row>
  </sheetData>
  <mergeCells count="200">
    <mergeCell ref="A89:H89"/>
    <mergeCell ref="A121:H123"/>
    <mergeCell ref="A246:G246"/>
    <mergeCell ref="A247:H248"/>
    <mergeCell ref="C242:H242"/>
    <mergeCell ref="C243:H243"/>
    <mergeCell ref="C244:H244"/>
    <mergeCell ref="A242:B242"/>
    <mergeCell ref="A243:B243"/>
    <mergeCell ref="A244:B244"/>
    <mergeCell ref="A239:B239"/>
    <mergeCell ref="C239:D239"/>
    <mergeCell ref="C240:D240"/>
    <mergeCell ref="A241:B241"/>
    <mergeCell ref="C241:H241"/>
    <mergeCell ref="A237:B237"/>
    <mergeCell ref="C237:D237"/>
    <mergeCell ref="C238:D238"/>
    <mergeCell ref="A234:H235"/>
    <mergeCell ref="A233:G233"/>
    <mergeCell ref="D227:E227"/>
    <mergeCell ref="A229:B229"/>
    <mergeCell ref="C229:H229"/>
    <mergeCell ref="A230:B230"/>
    <mergeCell ref="C230:H230"/>
    <mergeCell ref="A231:B231"/>
    <mergeCell ref="C231:H231"/>
    <mergeCell ref="A225:B225"/>
    <mergeCell ref="A226:B226"/>
    <mergeCell ref="C225:H225"/>
    <mergeCell ref="C226:H226"/>
    <mergeCell ref="A223:B223"/>
    <mergeCell ref="A224:B224"/>
    <mergeCell ref="C223:H223"/>
    <mergeCell ref="C224:H224"/>
    <mergeCell ref="D213:E213"/>
    <mergeCell ref="C228:F228"/>
    <mergeCell ref="A214:G214"/>
    <mergeCell ref="A215:H217"/>
    <mergeCell ref="A219:B219"/>
    <mergeCell ref="C219:F219"/>
    <mergeCell ref="C220:F220"/>
    <mergeCell ref="A221:B221"/>
    <mergeCell ref="C221:F221"/>
    <mergeCell ref="C222:F222"/>
    <mergeCell ref="A211:B211"/>
    <mergeCell ref="A212:B212"/>
    <mergeCell ref="C211:H211"/>
    <mergeCell ref="C212:H212"/>
    <mergeCell ref="A209:B209"/>
    <mergeCell ref="A210:B210"/>
    <mergeCell ref="C209:H209"/>
    <mergeCell ref="C210:H210"/>
    <mergeCell ref="C206:F206"/>
    <mergeCell ref="A207:B207"/>
    <mergeCell ref="C207:F207"/>
    <mergeCell ref="C208:F208"/>
    <mergeCell ref="A200:G200"/>
    <mergeCell ref="A201:H203"/>
    <mergeCell ref="A205:B205"/>
    <mergeCell ref="C205:F205"/>
    <mergeCell ref="A197:B197"/>
    <mergeCell ref="A198:B198"/>
    <mergeCell ref="C197:H197"/>
    <mergeCell ref="C198:H198"/>
    <mergeCell ref="A195:B195"/>
    <mergeCell ref="A196:B196"/>
    <mergeCell ref="C195:H195"/>
    <mergeCell ref="C196:H196"/>
    <mergeCell ref="A192:B192"/>
    <mergeCell ref="C192:H192"/>
    <mergeCell ref="D193:E193"/>
    <mergeCell ref="C194:F194"/>
    <mergeCell ref="C188:F188"/>
    <mergeCell ref="C189:F189"/>
    <mergeCell ref="A190:B190"/>
    <mergeCell ref="A191:B191"/>
    <mergeCell ref="C190:H190"/>
    <mergeCell ref="C191:H191"/>
    <mergeCell ref="A186:B186"/>
    <mergeCell ref="A187:B187"/>
    <mergeCell ref="C186:H186"/>
    <mergeCell ref="C187:H187"/>
    <mergeCell ref="C183:F183"/>
    <mergeCell ref="A184:B184"/>
    <mergeCell ref="A185:B185"/>
    <mergeCell ref="C184:H184"/>
    <mergeCell ref="C185:H185"/>
    <mergeCell ref="A180:B180"/>
    <mergeCell ref="C180:H180"/>
    <mergeCell ref="D181:E181"/>
    <mergeCell ref="C182:F182"/>
    <mergeCell ref="A178:B178"/>
    <mergeCell ref="A179:B179"/>
    <mergeCell ref="C178:H178"/>
    <mergeCell ref="C179:H179"/>
    <mergeCell ref="A175:B175"/>
    <mergeCell ref="C175:F175"/>
    <mergeCell ref="C176:F176"/>
    <mergeCell ref="A177:B177"/>
    <mergeCell ref="C177:H177"/>
    <mergeCell ref="A169:H171"/>
    <mergeCell ref="A173:B173"/>
    <mergeCell ref="C173:F173"/>
    <mergeCell ref="C174:F174"/>
    <mergeCell ref="A168:G168"/>
    <mergeCell ref="A164:C164"/>
    <mergeCell ref="A165:C165"/>
    <mergeCell ref="A166:C166"/>
    <mergeCell ref="D164:H164"/>
    <mergeCell ref="D165:H165"/>
    <mergeCell ref="A160:C160"/>
    <mergeCell ref="D166:H166"/>
    <mergeCell ref="D163:H163"/>
    <mergeCell ref="D158:H158"/>
    <mergeCell ref="C162:E162"/>
    <mergeCell ref="A155:B155"/>
    <mergeCell ref="C155:E155"/>
    <mergeCell ref="C156:E156"/>
    <mergeCell ref="A163:C163"/>
    <mergeCell ref="D157:H157"/>
    <mergeCell ref="D159:H159"/>
    <mergeCell ref="D160:H160"/>
    <mergeCell ref="A157:C157"/>
    <mergeCell ref="A158:C158"/>
    <mergeCell ref="A159:C159"/>
    <mergeCell ref="A149:H151"/>
    <mergeCell ref="A153:B153"/>
    <mergeCell ref="C153:E153"/>
    <mergeCell ref="C154:E154"/>
    <mergeCell ref="A148:G148"/>
    <mergeCell ref="A146:C146"/>
    <mergeCell ref="D146:H146"/>
    <mergeCell ref="D130:H130"/>
    <mergeCell ref="D131:H131"/>
    <mergeCell ref="D132:H132"/>
    <mergeCell ref="D133:H133"/>
    <mergeCell ref="D144:H144"/>
    <mergeCell ref="D145:H145"/>
    <mergeCell ref="A144:C144"/>
    <mergeCell ref="A145:C145"/>
    <mergeCell ref="A140:C140"/>
    <mergeCell ref="C142:E142"/>
    <mergeCell ref="D139:H139"/>
    <mergeCell ref="D140:H140"/>
    <mergeCell ref="D141:H141"/>
    <mergeCell ref="D143:H143"/>
    <mergeCell ref="A143:C143"/>
    <mergeCell ref="A134:C134"/>
    <mergeCell ref="C136:E136"/>
    <mergeCell ref="A137:C137"/>
    <mergeCell ref="A138:C138"/>
    <mergeCell ref="D138:H138"/>
    <mergeCell ref="D134:H134"/>
    <mergeCell ref="D137:H137"/>
    <mergeCell ref="A139:C139"/>
    <mergeCell ref="A130:C130"/>
    <mergeCell ref="A131:C131"/>
    <mergeCell ref="A132:C132"/>
    <mergeCell ref="A133:C133"/>
    <mergeCell ref="C127:E127"/>
    <mergeCell ref="A128:B128"/>
    <mergeCell ref="C128:E128"/>
    <mergeCell ref="C129:E129"/>
    <mergeCell ref="B109:B111"/>
    <mergeCell ref="C109:C111"/>
    <mergeCell ref="D109:D111"/>
    <mergeCell ref="B106:B108"/>
    <mergeCell ref="C106:C108"/>
    <mergeCell ref="D106:D108"/>
    <mergeCell ref="B103:B105"/>
    <mergeCell ref="C103:C105"/>
    <mergeCell ref="D103:D105"/>
    <mergeCell ref="E92:H92"/>
    <mergeCell ref="B100:B102"/>
    <mergeCell ref="D97:D99"/>
    <mergeCell ref="C100:C102"/>
    <mergeCell ref="D100:D102"/>
    <mergeCell ref="A88:H88"/>
    <mergeCell ref="A92:D92"/>
    <mergeCell ref="A126:B126"/>
    <mergeCell ref="C126:E126"/>
    <mergeCell ref="B94:B96"/>
    <mergeCell ref="C94:C96"/>
    <mergeCell ref="D94:D96"/>
    <mergeCell ref="B97:B99"/>
    <mergeCell ref="C97:C99"/>
    <mergeCell ref="A120:G120"/>
    <mergeCell ref="A64:H64"/>
    <mergeCell ref="A73:H73"/>
    <mergeCell ref="A65:H65"/>
    <mergeCell ref="A74:H74"/>
    <mergeCell ref="A2:G2"/>
    <mergeCell ref="A5:C8"/>
    <mergeCell ref="A25:H25"/>
    <mergeCell ref="A26:H27"/>
    <mergeCell ref="A40:H40"/>
    <mergeCell ref="A54:H54"/>
    <mergeCell ref="A41:H41"/>
    <mergeCell ref="A55:H55"/>
  </mergeCells>
  <printOptions/>
  <pageMargins left="0.75" right="0.75" top="1" bottom="1" header="0.4921259845" footer="0.4921259845"/>
  <pageSetup horizontalDpi="600" verticalDpi="600" orientation="portrait" r:id="rId1"/>
  <headerFooter alignWithMargins="0">
    <oddHeader>&amp;C&amp;F</oddHeader>
    <oddFooter>&amp;CStránka &amp;P z &amp;N</oddFooter>
  </headerFooter>
</worksheet>
</file>

<file path=xl/worksheets/sheet5.xml><?xml version="1.0" encoding="utf-8"?>
<worksheet xmlns="http://schemas.openxmlformats.org/spreadsheetml/2006/main" xmlns:r="http://schemas.openxmlformats.org/officeDocument/2006/relationships">
  <dimension ref="A2:H102"/>
  <sheetViews>
    <sheetView workbookViewId="0" topLeftCell="A34">
      <selection activeCell="E50" sqref="E50"/>
    </sheetView>
  </sheetViews>
  <sheetFormatPr defaultColWidth="9.140625" defaultRowHeight="12.75"/>
  <cols>
    <col min="1" max="2" width="6.421875" style="81" customWidth="1"/>
    <col min="3" max="3" width="7.7109375" style="81" customWidth="1"/>
    <col min="4" max="4" width="20.8515625" style="81" customWidth="1"/>
    <col min="5" max="8" width="10.57421875" style="81" customWidth="1"/>
    <col min="9" max="16384" width="9.140625" style="81" customWidth="1"/>
  </cols>
  <sheetData>
    <row r="2" ht="11.25">
      <c r="A2" s="129" t="s">
        <v>1347</v>
      </c>
    </row>
    <row r="4" spans="1:7" ht="20.25" customHeight="1">
      <c r="A4" s="82"/>
      <c r="B4" s="83"/>
      <c r="C4" s="84"/>
      <c r="D4" s="85"/>
      <c r="E4" s="86" t="s">
        <v>464</v>
      </c>
      <c r="F4" s="86" t="s">
        <v>1295</v>
      </c>
      <c r="G4" s="86" t="s">
        <v>1320</v>
      </c>
    </row>
    <row r="5" spans="1:7" ht="20.25" customHeight="1">
      <c r="A5" s="340" t="s">
        <v>1346</v>
      </c>
      <c r="B5" s="341"/>
      <c r="C5" s="342"/>
      <c r="D5" s="48" t="s">
        <v>466</v>
      </c>
      <c r="E5" s="217">
        <f>SUM(E6:E8)</f>
        <v>15000</v>
      </c>
      <c r="F5" s="217">
        <f>SUM(F6:F8)</f>
        <v>7964.46</v>
      </c>
      <c r="G5" s="158">
        <f>SUM(H45)</f>
        <v>53.0964</v>
      </c>
    </row>
    <row r="6" spans="1:7" ht="20.25" customHeight="1">
      <c r="A6" s="343"/>
      <c r="B6" s="344"/>
      <c r="C6" s="345"/>
      <c r="D6" s="69" t="s">
        <v>1318</v>
      </c>
      <c r="E6" s="87">
        <f>SUM(E43)</f>
        <v>15000</v>
      </c>
      <c r="F6" s="87">
        <f>SUM(E44)</f>
        <v>7964.46</v>
      </c>
      <c r="G6" s="88">
        <f>SUM(E45)</f>
        <v>53.0964</v>
      </c>
    </row>
    <row r="7" spans="1:7" ht="20.25" customHeight="1">
      <c r="A7" s="343"/>
      <c r="B7" s="344"/>
      <c r="C7" s="345"/>
      <c r="D7" s="69" t="s">
        <v>1319</v>
      </c>
      <c r="E7" s="87">
        <f>SUM(F43)</f>
        <v>0</v>
      </c>
      <c r="F7" s="87">
        <f>SUM(F44)</f>
        <v>0</v>
      </c>
      <c r="G7" s="88">
        <f>SUM(F45)</f>
        <v>0</v>
      </c>
    </row>
    <row r="8" spans="1:7" ht="20.25" customHeight="1">
      <c r="A8" s="346"/>
      <c r="B8" s="347"/>
      <c r="C8" s="348"/>
      <c r="D8" s="69" t="s">
        <v>469</v>
      </c>
      <c r="E8" s="87">
        <f>SUM(G43)</f>
        <v>0</v>
      </c>
      <c r="F8" s="87">
        <f>SUM(G44)</f>
        <v>0</v>
      </c>
      <c r="G8" s="88">
        <f>SUM(G45)</f>
        <v>0</v>
      </c>
    </row>
    <row r="11" spans="1:8" ht="20.25" customHeight="1">
      <c r="A11" s="89" t="s">
        <v>1348</v>
      </c>
      <c r="B11" s="90"/>
      <c r="C11" s="91"/>
      <c r="D11" s="92"/>
      <c r="E11" s="93">
        <f>SUM(E18,E28)</f>
        <v>15000</v>
      </c>
      <c r="F11" s="93">
        <f>SUM(F18,F28)</f>
        <v>7964.46</v>
      </c>
      <c r="G11" s="93">
        <f>SUM(G18,G28)</f>
        <v>15000</v>
      </c>
      <c r="H11" s="93">
        <f>IF(E11=0,,F11/E11*100)</f>
        <v>53.0964</v>
      </c>
    </row>
    <row r="12" spans="1:8" ht="20.25" customHeight="1">
      <c r="A12" s="40"/>
      <c r="B12" s="41" t="s">
        <v>1470</v>
      </c>
      <c r="C12" s="42" t="s">
        <v>477</v>
      </c>
      <c r="D12" s="94" t="s">
        <v>336</v>
      </c>
      <c r="E12" s="40" t="s">
        <v>464</v>
      </c>
      <c r="F12" s="40" t="s">
        <v>1295</v>
      </c>
      <c r="G12" s="40" t="s">
        <v>1299</v>
      </c>
      <c r="H12" s="40" t="s">
        <v>465</v>
      </c>
    </row>
    <row r="13" spans="1:8" ht="20.25" customHeight="1">
      <c r="A13" s="95" t="s">
        <v>470</v>
      </c>
      <c r="B13" s="96" t="s">
        <v>471</v>
      </c>
      <c r="C13" s="97" t="s">
        <v>472</v>
      </c>
      <c r="D13" s="98" t="s">
        <v>462</v>
      </c>
      <c r="E13" s="99"/>
      <c r="F13" s="99"/>
      <c r="G13" s="99"/>
      <c r="H13" s="99"/>
    </row>
    <row r="14" spans="1:8" ht="20.25" customHeight="1">
      <c r="A14" s="37" t="s">
        <v>473</v>
      </c>
      <c r="B14" s="37" t="s">
        <v>474</v>
      </c>
      <c r="C14" s="14" t="s">
        <v>475</v>
      </c>
      <c r="D14" s="38" t="s">
        <v>476</v>
      </c>
      <c r="E14" s="105">
        <f>SUM(E15:E17)</f>
        <v>15000</v>
      </c>
      <c r="F14" s="105">
        <f>SUM(F15:F17)</f>
        <v>7964.46</v>
      </c>
      <c r="G14" s="105">
        <f>SUM(G15:G17)</f>
        <v>15000</v>
      </c>
      <c r="H14" s="105">
        <f>IF(E14=0,,F14/E14*100)</f>
        <v>53.0964</v>
      </c>
    </row>
    <row r="15" spans="1:8" s="128" customFormat="1" ht="20.25" customHeight="1">
      <c r="A15" s="28">
        <v>633016</v>
      </c>
      <c r="B15" s="73" t="s">
        <v>1471</v>
      </c>
      <c r="C15" s="32" t="s">
        <v>1540</v>
      </c>
      <c r="D15" s="75" t="s">
        <v>1739</v>
      </c>
      <c r="E15" s="45">
        <v>0</v>
      </c>
      <c r="F15" s="45">
        <v>0</v>
      </c>
      <c r="G15" s="45">
        <v>0</v>
      </c>
      <c r="H15" s="46">
        <f>IF(E15=0,,F15/E15*100)</f>
        <v>0</v>
      </c>
    </row>
    <row r="16" spans="1:8" s="128" customFormat="1" ht="20.25" customHeight="1">
      <c r="A16" s="28">
        <v>635</v>
      </c>
      <c r="B16" s="73" t="s">
        <v>1472</v>
      </c>
      <c r="C16" s="32" t="s">
        <v>1540</v>
      </c>
      <c r="D16" s="75" t="s">
        <v>552</v>
      </c>
      <c r="E16" s="45">
        <v>0</v>
      </c>
      <c r="F16" s="45"/>
      <c r="G16" s="45"/>
      <c r="H16" s="46">
        <f>IF(E16=0,,F16/E16*100)</f>
        <v>0</v>
      </c>
    </row>
    <row r="17" spans="1:8" s="128" customFormat="1" ht="20.25" customHeight="1">
      <c r="A17" s="28">
        <v>637003</v>
      </c>
      <c r="B17" s="73" t="s">
        <v>1473</v>
      </c>
      <c r="C17" s="32" t="s">
        <v>1540</v>
      </c>
      <c r="D17" s="75" t="s">
        <v>1740</v>
      </c>
      <c r="E17" s="45">
        <v>15000</v>
      </c>
      <c r="F17" s="46">
        <v>7964.46</v>
      </c>
      <c r="G17" s="45">
        <v>15000</v>
      </c>
      <c r="H17" s="46">
        <f>IF(E17=0,,F17/E17*100)</f>
        <v>53.0964</v>
      </c>
    </row>
    <row r="18" spans="1:8" ht="20.25" customHeight="1">
      <c r="A18" s="48"/>
      <c r="B18" s="103"/>
      <c r="C18" s="104" t="s">
        <v>1540</v>
      </c>
      <c r="D18" s="48" t="s">
        <v>466</v>
      </c>
      <c r="E18" s="50">
        <f>SUM(E14)</f>
        <v>15000</v>
      </c>
      <c r="F18" s="50">
        <f>SUM(F14)</f>
        <v>7964.46</v>
      </c>
      <c r="G18" s="50">
        <f>SUM(G14)</f>
        <v>15000</v>
      </c>
      <c r="H18" s="50">
        <f>IF(E18=0,,F18/E18*100)</f>
        <v>53.0964</v>
      </c>
    </row>
    <row r="19" spans="1:8" ht="20.25" customHeight="1">
      <c r="A19" s="58"/>
      <c r="B19" s="59"/>
      <c r="C19" s="60"/>
      <c r="D19" s="61"/>
      <c r="E19" s="58"/>
      <c r="F19" s="58"/>
      <c r="G19" s="58"/>
      <c r="H19" s="58"/>
    </row>
    <row r="20" spans="1:8" ht="8.25">
      <c r="A20" s="327" t="s">
        <v>713</v>
      </c>
      <c r="B20" s="327"/>
      <c r="C20" s="327"/>
      <c r="D20" s="327"/>
      <c r="E20" s="327"/>
      <c r="F20" s="327"/>
      <c r="G20" s="327"/>
      <c r="H20" s="328"/>
    </row>
    <row r="21" spans="1:8" ht="30.75" customHeight="1">
      <c r="A21" s="329" t="s">
        <v>183</v>
      </c>
      <c r="B21" s="330"/>
      <c r="C21" s="330"/>
      <c r="D21" s="330"/>
      <c r="E21" s="330"/>
      <c r="F21" s="330"/>
      <c r="G21" s="330"/>
      <c r="H21" s="330"/>
    </row>
    <row r="22" spans="1:8" ht="20.25" customHeight="1">
      <c r="A22" s="58"/>
      <c r="B22" s="59"/>
      <c r="C22" s="60"/>
      <c r="D22" s="61"/>
      <c r="E22" s="58"/>
      <c r="F22" s="58"/>
      <c r="G22" s="58"/>
      <c r="H22" s="58"/>
    </row>
    <row r="23" spans="1:8" ht="20.25" customHeight="1">
      <c r="A23" s="40"/>
      <c r="B23" s="41" t="s">
        <v>1474</v>
      </c>
      <c r="C23" s="42" t="s">
        <v>477</v>
      </c>
      <c r="D23" s="94" t="s">
        <v>1353</v>
      </c>
      <c r="E23" s="40" t="s">
        <v>464</v>
      </c>
      <c r="F23" s="40" t="s">
        <v>1295</v>
      </c>
      <c r="G23" s="40" t="s">
        <v>1299</v>
      </c>
      <c r="H23" s="40" t="s">
        <v>465</v>
      </c>
    </row>
    <row r="24" spans="1:8" ht="20.25" customHeight="1">
      <c r="A24" s="95" t="s">
        <v>470</v>
      </c>
      <c r="B24" s="96" t="s">
        <v>471</v>
      </c>
      <c r="C24" s="97" t="s">
        <v>472</v>
      </c>
      <c r="D24" s="98" t="s">
        <v>462</v>
      </c>
      <c r="E24" s="99"/>
      <c r="F24" s="99"/>
      <c r="G24" s="99"/>
      <c r="H24" s="99"/>
    </row>
    <row r="25" spans="1:8" ht="20.25" customHeight="1">
      <c r="A25" s="37" t="s">
        <v>473</v>
      </c>
      <c r="B25" s="37" t="s">
        <v>474</v>
      </c>
      <c r="C25" s="14" t="s">
        <v>475</v>
      </c>
      <c r="D25" s="38" t="s">
        <v>476</v>
      </c>
      <c r="E25" s="105">
        <f>SUM(E26:E27)</f>
        <v>0</v>
      </c>
      <c r="F25" s="105">
        <f>SUM(F26:F27)</f>
        <v>0</v>
      </c>
      <c r="G25" s="105">
        <f>SUM(G26:G27)</f>
        <v>0</v>
      </c>
      <c r="H25" s="105">
        <f>IF(E25=0,,F25/E25*100)</f>
        <v>0</v>
      </c>
    </row>
    <row r="26" spans="1:8" ht="20.25" customHeight="1">
      <c r="A26" s="20">
        <v>633</v>
      </c>
      <c r="B26" s="21" t="s">
        <v>1354</v>
      </c>
      <c r="C26" s="20" t="s">
        <v>1540</v>
      </c>
      <c r="D26" s="101" t="s">
        <v>1349</v>
      </c>
      <c r="E26" s="45">
        <v>0</v>
      </c>
      <c r="F26" s="45">
        <v>0</v>
      </c>
      <c r="G26" s="45">
        <v>0</v>
      </c>
      <c r="H26" s="45">
        <f>IF(E26=0,,F26/E26*100)</f>
        <v>0</v>
      </c>
    </row>
    <row r="27" spans="1:8" ht="20.25" customHeight="1">
      <c r="A27" s="68">
        <v>637027</v>
      </c>
      <c r="B27" s="21" t="s">
        <v>1355</v>
      </c>
      <c r="C27" s="20" t="s">
        <v>1540</v>
      </c>
      <c r="D27" s="61" t="s">
        <v>1301</v>
      </c>
      <c r="E27" s="45">
        <v>0</v>
      </c>
      <c r="F27" s="45">
        <v>0</v>
      </c>
      <c r="G27" s="45">
        <v>0</v>
      </c>
      <c r="H27" s="45">
        <f>IF(E27=0,,F27/E27*100)</f>
        <v>0</v>
      </c>
    </row>
    <row r="28" spans="1:8" ht="20.25" customHeight="1">
      <c r="A28" s="48"/>
      <c r="B28" s="103"/>
      <c r="C28" s="104"/>
      <c r="D28" s="48" t="s">
        <v>466</v>
      </c>
      <c r="E28" s="50">
        <f>SUM(E25)</f>
        <v>0</v>
      </c>
      <c r="F28" s="50">
        <f>SUM(F25)</f>
        <v>0</v>
      </c>
      <c r="G28" s="50">
        <f>SUM(G25)</f>
        <v>0</v>
      </c>
      <c r="H28" s="50">
        <f>IF(E28=0,,F28/E28*100)</f>
        <v>0</v>
      </c>
    </row>
    <row r="29" ht="20.25" customHeight="1"/>
    <row r="30" spans="1:8" ht="8.25">
      <c r="A30" s="327" t="s">
        <v>713</v>
      </c>
      <c r="B30" s="327"/>
      <c r="C30" s="327"/>
      <c r="D30" s="327"/>
      <c r="E30" s="327"/>
      <c r="F30" s="327"/>
      <c r="G30" s="327"/>
      <c r="H30" s="328"/>
    </row>
    <row r="31" spans="1:8" ht="13.5" customHeight="1">
      <c r="A31" s="329" t="s">
        <v>96</v>
      </c>
      <c r="B31" s="330"/>
      <c r="C31" s="330"/>
      <c r="D31" s="330"/>
      <c r="E31" s="330"/>
      <c r="F31" s="330"/>
      <c r="G31" s="330"/>
      <c r="H31" s="330"/>
    </row>
    <row r="32" spans="1:8" ht="12" customHeight="1">
      <c r="A32" s="330"/>
      <c r="B32" s="330"/>
      <c r="C32" s="330"/>
      <c r="D32" s="330"/>
      <c r="E32" s="330"/>
      <c r="F32" s="330"/>
      <c r="G32" s="330"/>
      <c r="H32" s="330"/>
    </row>
    <row r="35" spans="1:8" ht="20.25" customHeight="1">
      <c r="A35" s="373" t="s">
        <v>1347</v>
      </c>
      <c r="B35" s="373"/>
      <c r="C35" s="373"/>
      <c r="D35" s="373"/>
      <c r="E35" s="374">
        <v>2013</v>
      </c>
      <c r="F35" s="374"/>
      <c r="G35" s="374"/>
      <c r="H35" s="375"/>
    </row>
    <row r="36" spans="1:8" ht="20.25" customHeight="1">
      <c r="A36" s="86" t="s">
        <v>470</v>
      </c>
      <c r="B36" s="37" t="s">
        <v>471</v>
      </c>
      <c r="C36" s="14" t="s">
        <v>472</v>
      </c>
      <c r="D36" s="15" t="s">
        <v>462</v>
      </c>
      <c r="E36" s="86" t="s">
        <v>1318</v>
      </c>
      <c r="F36" s="86" t="s">
        <v>1319</v>
      </c>
      <c r="G36" s="86" t="s">
        <v>469</v>
      </c>
      <c r="H36" s="86" t="s">
        <v>466</v>
      </c>
    </row>
    <row r="37" spans="1:8" ht="20.25" customHeight="1">
      <c r="A37" s="106" t="s">
        <v>1322</v>
      </c>
      <c r="B37" s="353" t="s">
        <v>1470</v>
      </c>
      <c r="C37" s="356" t="s">
        <v>477</v>
      </c>
      <c r="D37" s="359" t="s">
        <v>336</v>
      </c>
      <c r="E37" s="107">
        <f>SUM(E18)</f>
        <v>15000</v>
      </c>
      <c r="F37" s="107"/>
      <c r="G37" s="107"/>
      <c r="H37" s="107">
        <f>SUM(E37:G37)</f>
        <v>15000</v>
      </c>
    </row>
    <row r="38" spans="1:8" ht="20.25" customHeight="1">
      <c r="A38" s="106" t="s">
        <v>1324</v>
      </c>
      <c r="B38" s="354"/>
      <c r="C38" s="357"/>
      <c r="D38" s="360"/>
      <c r="E38" s="110">
        <f>SUM(F15:F17)</f>
        <v>7964.46</v>
      </c>
      <c r="F38" s="110"/>
      <c r="G38" s="110"/>
      <c r="H38" s="107">
        <f>SUM(E38:G38)</f>
        <v>7964.46</v>
      </c>
    </row>
    <row r="39" spans="1:8" ht="20.25" customHeight="1">
      <c r="A39" s="106" t="s">
        <v>1325</v>
      </c>
      <c r="B39" s="355"/>
      <c r="C39" s="358"/>
      <c r="D39" s="361"/>
      <c r="E39" s="110">
        <f>IF(E37=0,,E38/E37*100)</f>
        <v>53.0964</v>
      </c>
      <c r="F39" s="110">
        <f>IF(F37=0,,F38/F37*100)</f>
        <v>0</v>
      </c>
      <c r="G39" s="110">
        <f>IF(G37=0,,G38/G37*100)</f>
        <v>0</v>
      </c>
      <c r="H39" s="110">
        <f>IF(H37=0,,H38/H37*100)</f>
        <v>53.0964</v>
      </c>
    </row>
    <row r="40" spans="1:8" ht="20.25" customHeight="1">
      <c r="A40" s="106" t="s">
        <v>1322</v>
      </c>
      <c r="B40" s="353" t="s">
        <v>1474</v>
      </c>
      <c r="C40" s="356" t="s">
        <v>477</v>
      </c>
      <c r="D40" s="359" t="s">
        <v>337</v>
      </c>
      <c r="E40" s="110">
        <f>SUM(E28)</f>
        <v>0</v>
      </c>
      <c r="F40" s="110"/>
      <c r="G40" s="110"/>
      <c r="H40" s="110">
        <f>SUM(E40:G40)</f>
        <v>0</v>
      </c>
    </row>
    <row r="41" spans="1:8" ht="20.25" customHeight="1">
      <c r="A41" s="106" t="s">
        <v>1324</v>
      </c>
      <c r="B41" s="354"/>
      <c r="C41" s="357"/>
      <c r="D41" s="360"/>
      <c r="E41" s="110">
        <f>SUM(F26:F27)</f>
        <v>0</v>
      </c>
      <c r="F41" s="110"/>
      <c r="G41" s="110"/>
      <c r="H41" s="110">
        <f>SUM(E41:G41)</f>
        <v>0</v>
      </c>
    </row>
    <row r="42" spans="1:8" ht="20.25" customHeight="1">
      <c r="A42" s="106" t="s">
        <v>1325</v>
      </c>
      <c r="B42" s="355"/>
      <c r="C42" s="358"/>
      <c r="D42" s="361"/>
      <c r="E42" s="110">
        <f>IF(E41=0,,E41/E40*100)</f>
        <v>0</v>
      </c>
      <c r="F42" s="110">
        <f>IF(F41=0,,F41/F40*100)</f>
        <v>0</v>
      </c>
      <c r="G42" s="110">
        <f>IF(G41=0,,G41/G40*100)</f>
        <v>0</v>
      </c>
      <c r="H42" s="110">
        <f>IF(H41=0,,H41/H40*100)</f>
        <v>0</v>
      </c>
    </row>
    <row r="43" spans="1:8" ht="20.25" customHeight="1">
      <c r="A43" s="111" t="s">
        <v>1322</v>
      </c>
      <c r="B43" s="112"/>
      <c r="C43" s="111"/>
      <c r="D43" s="48" t="s">
        <v>912</v>
      </c>
      <c r="E43" s="113">
        <f aca="true" t="shared" si="0" ref="E43:G44">SUM(E37,E40)</f>
        <v>15000</v>
      </c>
      <c r="F43" s="113">
        <f t="shared" si="0"/>
        <v>0</v>
      </c>
      <c r="G43" s="113">
        <f t="shared" si="0"/>
        <v>0</v>
      </c>
      <c r="H43" s="113">
        <f>SUM(E43:G43)</f>
        <v>15000</v>
      </c>
    </row>
    <row r="44" spans="1:8" ht="20.25" customHeight="1">
      <c r="A44" s="111" t="s">
        <v>1324</v>
      </c>
      <c r="B44" s="112"/>
      <c r="C44" s="111"/>
      <c r="D44" s="48" t="s">
        <v>1298</v>
      </c>
      <c r="E44" s="113">
        <f t="shared" si="0"/>
        <v>7964.46</v>
      </c>
      <c r="F44" s="113">
        <f t="shared" si="0"/>
        <v>0</v>
      </c>
      <c r="G44" s="113">
        <f t="shared" si="0"/>
        <v>0</v>
      </c>
      <c r="H44" s="113">
        <f>SUM(E44:G44)</f>
        <v>7964.46</v>
      </c>
    </row>
    <row r="45" spans="1:8" ht="20.25" customHeight="1">
      <c r="A45" s="111" t="s">
        <v>1325</v>
      </c>
      <c r="B45" s="112"/>
      <c r="C45" s="111"/>
      <c r="D45" s="48" t="s">
        <v>1326</v>
      </c>
      <c r="E45" s="113">
        <f>IF(E43=0,,E44/E43*100)</f>
        <v>53.0964</v>
      </c>
      <c r="F45" s="113">
        <f>IF(F43=0,,F44/F43*100)</f>
        <v>0</v>
      </c>
      <c r="G45" s="113">
        <f>IF(G43=0,,G44/G43*100)</f>
        <v>0</v>
      </c>
      <c r="H45" s="113">
        <f>IF(H43=0,,H44/H43*100)</f>
        <v>53.0964</v>
      </c>
    </row>
    <row r="46" spans="1:7" ht="8.25">
      <c r="A46" s="115"/>
      <c r="B46" s="52"/>
      <c r="C46" s="51"/>
      <c r="D46" s="115"/>
      <c r="E46" s="115"/>
      <c r="F46" s="115"/>
      <c r="G46" s="116"/>
    </row>
    <row r="47" spans="1:7" ht="8.25">
      <c r="A47" s="115" t="s">
        <v>1322</v>
      </c>
      <c r="B47" s="52" t="s">
        <v>912</v>
      </c>
      <c r="C47" s="51"/>
      <c r="D47" s="115"/>
      <c r="E47" s="115"/>
      <c r="F47" s="115"/>
      <c r="G47" s="116"/>
    </row>
    <row r="48" spans="1:7" ht="8.25">
      <c r="A48" s="115" t="s">
        <v>1324</v>
      </c>
      <c r="B48" s="52" t="s">
        <v>1298</v>
      </c>
      <c r="C48" s="51"/>
      <c r="D48" s="115"/>
      <c r="E48" s="115"/>
      <c r="F48" s="115"/>
      <c r="G48" s="116"/>
    </row>
    <row r="49" spans="1:7" ht="8.25">
      <c r="A49" s="115" t="s">
        <v>1325</v>
      </c>
      <c r="B49" s="52" t="s">
        <v>1326</v>
      </c>
      <c r="C49" s="51"/>
      <c r="D49" s="115"/>
      <c r="E49" s="115"/>
      <c r="F49" s="115"/>
      <c r="G49" s="116"/>
    </row>
    <row r="50" spans="1:7" ht="8.25">
      <c r="A50" s="115"/>
      <c r="B50" s="52"/>
      <c r="C50" s="51"/>
      <c r="D50" s="115"/>
      <c r="E50" s="115"/>
      <c r="F50" s="115"/>
      <c r="G50" s="116"/>
    </row>
    <row r="51" spans="1:7" ht="8.25">
      <c r="A51" s="327" t="s">
        <v>463</v>
      </c>
      <c r="B51" s="327"/>
      <c r="C51" s="327"/>
      <c r="D51" s="327"/>
      <c r="E51" s="327"/>
      <c r="F51" s="327"/>
      <c r="G51" s="327"/>
    </row>
    <row r="52" spans="1:8" ht="8.25">
      <c r="A52" s="329" t="s">
        <v>184</v>
      </c>
      <c r="B52" s="330"/>
      <c r="C52" s="330"/>
      <c r="D52" s="330"/>
      <c r="E52" s="330"/>
      <c r="F52" s="330"/>
      <c r="G52" s="330"/>
      <c r="H52" s="372"/>
    </row>
    <row r="53" spans="1:8" ht="18.75" customHeight="1">
      <c r="A53" s="330"/>
      <c r="B53" s="330"/>
      <c r="C53" s="330"/>
      <c r="D53" s="330"/>
      <c r="E53" s="330"/>
      <c r="F53" s="330"/>
      <c r="G53" s="330"/>
      <c r="H53" s="372"/>
    </row>
    <row r="54" spans="1:8" ht="8.25">
      <c r="A54" s="330"/>
      <c r="B54" s="330"/>
      <c r="C54" s="330"/>
      <c r="D54" s="330"/>
      <c r="E54" s="330"/>
      <c r="F54" s="330"/>
      <c r="G54" s="330"/>
      <c r="H54" s="372"/>
    </row>
    <row r="55" spans="1:8" ht="8.25">
      <c r="A55" s="330"/>
      <c r="B55" s="330"/>
      <c r="C55" s="330"/>
      <c r="D55" s="330"/>
      <c r="E55" s="330"/>
      <c r="F55" s="330"/>
      <c r="G55" s="330"/>
      <c r="H55" s="372"/>
    </row>
    <row r="58" spans="1:6" ht="8.25">
      <c r="A58" s="352" t="s">
        <v>477</v>
      </c>
      <c r="B58" s="352"/>
      <c r="C58" s="352" t="s">
        <v>336</v>
      </c>
      <c r="D58" s="352"/>
      <c r="E58" s="352"/>
      <c r="F58" s="352"/>
    </row>
    <row r="59" spans="1:6" ht="8.25">
      <c r="A59" s="117" t="s">
        <v>1327</v>
      </c>
      <c r="B59" s="117"/>
      <c r="C59" s="352" t="s">
        <v>338</v>
      </c>
      <c r="D59" s="352"/>
      <c r="E59" s="352"/>
      <c r="F59" s="352"/>
    </row>
    <row r="60" spans="1:6" ht="8.25">
      <c r="A60" s="352" t="s">
        <v>1328</v>
      </c>
      <c r="B60" s="352"/>
      <c r="C60" s="352" t="s">
        <v>332</v>
      </c>
      <c r="D60" s="352"/>
      <c r="E60" s="352"/>
      <c r="F60" s="352"/>
    </row>
    <row r="61" spans="1:6" ht="8.25">
      <c r="A61" s="117" t="s">
        <v>1329</v>
      </c>
      <c r="B61" s="118" t="s">
        <v>1330</v>
      </c>
      <c r="C61" s="352" t="s">
        <v>414</v>
      </c>
      <c r="D61" s="352"/>
      <c r="E61" s="352"/>
      <c r="F61" s="352"/>
    </row>
    <row r="62" spans="1:8" ht="8.25">
      <c r="A62" s="365" t="s">
        <v>1331</v>
      </c>
      <c r="B62" s="365"/>
      <c r="C62" s="368" t="s">
        <v>1296</v>
      </c>
      <c r="D62" s="369"/>
      <c r="E62" s="369"/>
      <c r="F62" s="369"/>
      <c r="G62" s="369"/>
      <c r="H62" s="369"/>
    </row>
    <row r="63" spans="1:8" ht="8.25">
      <c r="A63" s="352" t="s">
        <v>1332</v>
      </c>
      <c r="B63" s="352"/>
      <c r="C63" s="366">
        <v>18200</v>
      </c>
      <c r="D63" s="369"/>
      <c r="E63" s="369"/>
      <c r="F63" s="369"/>
      <c r="G63" s="369"/>
      <c r="H63" s="369"/>
    </row>
    <row r="64" spans="1:8" ht="8.25">
      <c r="A64" s="352" t="s">
        <v>1333</v>
      </c>
      <c r="B64" s="352"/>
      <c r="C64" s="366">
        <v>7695</v>
      </c>
      <c r="D64" s="369"/>
      <c r="E64" s="369"/>
      <c r="F64" s="369"/>
      <c r="G64" s="369"/>
      <c r="H64" s="369"/>
    </row>
    <row r="65" spans="1:8" ht="8.25">
      <c r="A65" s="352" t="s">
        <v>465</v>
      </c>
      <c r="B65" s="352"/>
      <c r="C65" s="367">
        <f>IF(C63=0,,C64/C63*100)</f>
        <v>42.28021978021978</v>
      </c>
      <c r="D65" s="371"/>
      <c r="E65" s="371"/>
      <c r="F65" s="371"/>
      <c r="G65" s="371"/>
      <c r="H65" s="371"/>
    </row>
    <row r="66" spans="1:6" ht="8.25">
      <c r="A66" s="121"/>
      <c r="B66" s="121"/>
      <c r="C66" s="121"/>
      <c r="D66" s="370"/>
      <c r="E66" s="370"/>
      <c r="F66" s="121"/>
    </row>
    <row r="67" spans="1:6" ht="8.25">
      <c r="A67" s="117" t="s">
        <v>1327</v>
      </c>
      <c r="B67" s="117"/>
      <c r="C67" s="352" t="s">
        <v>340</v>
      </c>
      <c r="D67" s="352"/>
      <c r="E67" s="352"/>
      <c r="F67" s="352"/>
    </row>
    <row r="68" spans="1:6" ht="8.25">
      <c r="A68" s="117" t="s">
        <v>1329</v>
      </c>
      <c r="B68" s="118" t="s">
        <v>1330</v>
      </c>
      <c r="C68" s="352" t="s">
        <v>339</v>
      </c>
      <c r="D68" s="352"/>
      <c r="E68" s="352"/>
      <c r="F68" s="352"/>
    </row>
    <row r="69" spans="1:8" ht="8.25">
      <c r="A69" s="352" t="s">
        <v>1332</v>
      </c>
      <c r="B69" s="352"/>
      <c r="C69" s="366">
        <v>5</v>
      </c>
      <c r="D69" s="369"/>
      <c r="E69" s="369"/>
      <c r="F69" s="369"/>
      <c r="G69" s="369"/>
      <c r="H69" s="369"/>
    </row>
    <row r="70" spans="1:8" ht="8.25">
      <c r="A70" s="352" t="s">
        <v>1333</v>
      </c>
      <c r="B70" s="352"/>
      <c r="C70" s="366">
        <v>10</v>
      </c>
      <c r="D70" s="369"/>
      <c r="E70" s="369"/>
      <c r="F70" s="369"/>
      <c r="G70" s="369"/>
      <c r="H70" s="369"/>
    </row>
    <row r="71" spans="1:8" ht="8.25">
      <c r="A71" s="352" t="s">
        <v>465</v>
      </c>
      <c r="B71" s="352"/>
      <c r="C71" s="367">
        <f>IF(C69=0,,C70/C69*100)</f>
        <v>200</v>
      </c>
      <c r="D71" s="371"/>
      <c r="E71" s="371"/>
      <c r="F71" s="371"/>
      <c r="G71" s="371"/>
      <c r="H71" s="371"/>
    </row>
    <row r="72" spans="1:8" ht="8.25">
      <c r="A72" s="352"/>
      <c r="B72" s="352"/>
      <c r="C72" s="366"/>
      <c r="D72" s="369"/>
      <c r="E72" s="369"/>
      <c r="F72" s="369"/>
      <c r="G72" s="369"/>
      <c r="H72" s="369"/>
    </row>
    <row r="73" spans="1:6" ht="8.25">
      <c r="A73" s="117" t="s">
        <v>1327</v>
      </c>
      <c r="B73" s="117"/>
      <c r="C73" s="352" t="s">
        <v>415</v>
      </c>
      <c r="D73" s="352"/>
      <c r="E73" s="352"/>
      <c r="F73" s="352"/>
    </row>
    <row r="74" spans="1:6" ht="8.25">
      <c r="A74" s="117" t="s">
        <v>1329</v>
      </c>
      <c r="B74" s="118" t="s">
        <v>1330</v>
      </c>
      <c r="C74" s="352" t="s">
        <v>416</v>
      </c>
      <c r="D74" s="352"/>
      <c r="E74" s="352"/>
      <c r="F74" s="352"/>
    </row>
    <row r="75" spans="1:8" ht="8.25">
      <c r="A75" s="352" t="s">
        <v>1332</v>
      </c>
      <c r="B75" s="352"/>
      <c r="C75" s="366">
        <v>2</v>
      </c>
      <c r="D75" s="369"/>
      <c r="E75" s="369"/>
      <c r="F75" s="369"/>
      <c r="G75" s="369"/>
      <c r="H75" s="369"/>
    </row>
    <row r="76" spans="1:8" ht="8.25">
      <c r="A76" s="352" t="s">
        <v>1333</v>
      </c>
      <c r="B76" s="352"/>
      <c r="C76" s="366">
        <v>0</v>
      </c>
      <c r="D76" s="369"/>
      <c r="E76" s="369"/>
      <c r="F76" s="369"/>
      <c r="G76" s="369"/>
      <c r="H76" s="369"/>
    </row>
    <row r="77" spans="1:8" ht="8.25">
      <c r="A77" s="352" t="s">
        <v>465</v>
      </c>
      <c r="B77" s="352"/>
      <c r="C77" s="366">
        <f>IF(C75=0,,C76/C75*100)</f>
        <v>0</v>
      </c>
      <c r="D77" s="369"/>
      <c r="E77" s="369"/>
      <c r="F77" s="369"/>
      <c r="G77" s="369"/>
      <c r="H77" s="369"/>
    </row>
    <row r="78" spans="1:6" ht="8.25">
      <c r="A78" s="121"/>
      <c r="B78" s="121"/>
      <c r="C78" s="121"/>
      <c r="D78" s="370"/>
      <c r="E78" s="370"/>
      <c r="F78" s="121"/>
    </row>
    <row r="79" spans="1:6" ht="8.25">
      <c r="A79" s="117" t="s">
        <v>1327</v>
      </c>
      <c r="B79" s="117"/>
      <c r="C79" s="352" t="s">
        <v>417</v>
      </c>
      <c r="D79" s="352"/>
      <c r="E79" s="352"/>
      <c r="F79" s="352"/>
    </row>
    <row r="80" spans="1:6" ht="8.25">
      <c r="A80" s="117" t="s">
        <v>1329</v>
      </c>
      <c r="B80" s="117" t="s">
        <v>1330</v>
      </c>
      <c r="C80" s="352" t="s">
        <v>418</v>
      </c>
      <c r="D80" s="352"/>
      <c r="E80" s="352"/>
      <c r="F80" s="352"/>
    </row>
    <row r="81" spans="1:8" ht="8.25">
      <c r="A81" s="352" t="s">
        <v>1337</v>
      </c>
      <c r="B81" s="352"/>
      <c r="C81" s="366">
        <v>450</v>
      </c>
      <c r="D81" s="369"/>
      <c r="E81" s="369"/>
      <c r="F81" s="369"/>
      <c r="G81" s="369"/>
      <c r="H81" s="369"/>
    </row>
    <row r="82" spans="1:8" ht="8.25">
      <c r="A82" s="352" t="s">
        <v>1333</v>
      </c>
      <c r="B82" s="352"/>
      <c r="C82" s="366">
        <v>210</v>
      </c>
      <c r="D82" s="369"/>
      <c r="E82" s="369"/>
      <c r="F82" s="369"/>
      <c r="G82" s="369"/>
      <c r="H82" s="369"/>
    </row>
    <row r="83" spans="1:8" ht="8.25">
      <c r="A83" s="352" t="s">
        <v>465</v>
      </c>
      <c r="B83" s="352"/>
      <c r="C83" s="367">
        <f>IF(C81=0,,C82/C81*100)</f>
        <v>46.666666666666664</v>
      </c>
      <c r="D83" s="371"/>
      <c r="E83" s="371"/>
      <c r="F83" s="371"/>
      <c r="G83" s="371"/>
      <c r="H83" s="371"/>
    </row>
    <row r="84" spans="3:8" ht="8.25">
      <c r="C84" s="366"/>
      <c r="D84" s="369"/>
      <c r="E84" s="369"/>
      <c r="F84" s="369"/>
      <c r="G84" s="369"/>
      <c r="H84" s="369"/>
    </row>
    <row r="85" spans="1:7" ht="8.25">
      <c r="A85" s="327" t="s">
        <v>463</v>
      </c>
      <c r="B85" s="327"/>
      <c r="C85" s="327"/>
      <c r="D85" s="327"/>
      <c r="E85" s="327"/>
      <c r="F85" s="327"/>
      <c r="G85" s="327"/>
    </row>
    <row r="86" spans="1:8" ht="8.25" customHeight="1">
      <c r="A86" s="329" t="s">
        <v>120</v>
      </c>
      <c r="B86" s="330"/>
      <c r="C86" s="330"/>
      <c r="D86" s="330"/>
      <c r="E86" s="330"/>
      <c r="F86" s="330"/>
      <c r="G86" s="330"/>
      <c r="H86" s="372"/>
    </row>
    <row r="87" spans="1:8" ht="47.25" customHeight="1">
      <c r="A87" s="330"/>
      <c r="B87" s="330"/>
      <c r="C87" s="330"/>
      <c r="D87" s="330"/>
      <c r="E87" s="330"/>
      <c r="F87" s="330"/>
      <c r="G87" s="330"/>
      <c r="H87" s="372"/>
    </row>
    <row r="88" spans="1:8" ht="8.25" customHeight="1">
      <c r="A88" s="330"/>
      <c r="B88" s="330"/>
      <c r="C88" s="330"/>
      <c r="D88" s="330"/>
      <c r="E88" s="330"/>
      <c r="F88" s="330"/>
      <c r="G88" s="330"/>
      <c r="H88" s="372"/>
    </row>
    <row r="90" spans="1:6" ht="8.25">
      <c r="A90" s="352" t="s">
        <v>477</v>
      </c>
      <c r="B90" s="352"/>
      <c r="C90" s="352" t="s">
        <v>337</v>
      </c>
      <c r="D90" s="352"/>
      <c r="E90" s="352"/>
      <c r="F90" s="352"/>
    </row>
    <row r="91" spans="1:6" ht="8.25">
      <c r="A91" s="117" t="s">
        <v>1327</v>
      </c>
      <c r="B91" s="117"/>
      <c r="C91" s="352" t="s">
        <v>341</v>
      </c>
      <c r="D91" s="352"/>
      <c r="E91" s="352"/>
      <c r="F91" s="352"/>
    </row>
    <row r="92" spans="1:6" ht="8.25">
      <c r="A92" s="352" t="s">
        <v>1328</v>
      </c>
      <c r="B92" s="352"/>
      <c r="C92" s="352" t="s">
        <v>332</v>
      </c>
      <c r="D92" s="352"/>
      <c r="E92" s="352"/>
      <c r="F92" s="352"/>
    </row>
    <row r="93" spans="1:6" ht="8.25">
      <c r="A93" s="117" t="s">
        <v>1329</v>
      </c>
      <c r="B93" s="118" t="s">
        <v>1330</v>
      </c>
      <c r="C93" s="352" t="s">
        <v>419</v>
      </c>
      <c r="D93" s="352"/>
      <c r="E93" s="352"/>
      <c r="F93" s="352"/>
    </row>
    <row r="94" spans="1:8" ht="8.25">
      <c r="A94" s="365" t="s">
        <v>1331</v>
      </c>
      <c r="B94" s="365"/>
      <c r="C94" s="368" t="s">
        <v>1296</v>
      </c>
      <c r="D94" s="369"/>
      <c r="E94" s="369"/>
      <c r="F94" s="369"/>
      <c r="G94" s="369"/>
      <c r="H94" s="369"/>
    </row>
    <row r="95" spans="1:8" ht="8.25">
      <c r="A95" s="352" t="s">
        <v>1332</v>
      </c>
      <c r="B95" s="352"/>
      <c r="C95" s="366">
        <v>100</v>
      </c>
      <c r="D95" s="369"/>
      <c r="E95" s="369"/>
      <c r="F95" s="369"/>
      <c r="G95" s="369"/>
      <c r="H95" s="369"/>
    </row>
    <row r="96" spans="1:8" ht="8.25">
      <c r="A96" s="352" t="s">
        <v>1333</v>
      </c>
      <c r="B96" s="352"/>
      <c r="C96" s="366">
        <v>47</v>
      </c>
      <c r="D96" s="369"/>
      <c r="E96" s="369"/>
      <c r="F96" s="369"/>
      <c r="G96" s="369"/>
      <c r="H96" s="369"/>
    </row>
    <row r="97" spans="1:8" ht="8.25">
      <c r="A97" s="352" t="s">
        <v>465</v>
      </c>
      <c r="B97" s="352"/>
      <c r="C97" s="367">
        <f>IF(C95=0,,C96/C95*100)</f>
        <v>47</v>
      </c>
      <c r="D97" s="371"/>
      <c r="E97" s="371"/>
      <c r="F97" s="371"/>
      <c r="G97" s="371"/>
      <c r="H97" s="371"/>
    </row>
    <row r="99" spans="1:7" ht="8.25">
      <c r="A99" s="327" t="s">
        <v>463</v>
      </c>
      <c r="B99" s="327"/>
      <c r="C99" s="327"/>
      <c r="D99" s="327"/>
      <c r="E99" s="327"/>
      <c r="F99" s="327"/>
      <c r="G99" s="327"/>
    </row>
    <row r="100" spans="1:8" ht="8.25" customHeight="1">
      <c r="A100" s="329" t="s">
        <v>121</v>
      </c>
      <c r="B100" s="330"/>
      <c r="C100" s="330"/>
      <c r="D100" s="330"/>
      <c r="E100" s="330"/>
      <c r="F100" s="330"/>
      <c r="G100" s="330"/>
      <c r="H100" s="372"/>
    </row>
    <row r="101" spans="1:8" ht="14.25" customHeight="1">
      <c r="A101" s="330"/>
      <c r="B101" s="330"/>
      <c r="C101" s="330"/>
      <c r="D101" s="330"/>
      <c r="E101" s="330"/>
      <c r="F101" s="330"/>
      <c r="G101" s="330"/>
      <c r="H101" s="372"/>
    </row>
    <row r="102" spans="1:8" ht="8.25" customHeight="1">
      <c r="A102" s="330"/>
      <c r="B102" s="330"/>
      <c r="C102" s="330"/>
      <c r="D102" s="330"/>
      <c r="E102" s="330"/>
      <c r="F102" s="330"/>
      <c r="G102" s="330"/>
      <c r="H102" s="372"/>
    </row>
  </sheetData>
  <mergeCells count="76">
    <mergeCell ref="A99:G99"/>
    <mergeCell ref="A100:H102"/>
    <mergeCell ref="A21:H21"/>
    <mergeCell ref="A5:C8"/>
    <mergeCell ref="A20:H20"/>
    <mergeCell ref="A30:H30"/>
    <mergeCell ref="A31:H32"/>
    <mergeCell ref="A35:D35"/>
    <mergeCell ref="E35:H35"/>
    <mergeCell ref="B37:B39"/>
    <mergeCell ref="C37:C39"/>
    <mergeCell ref="D37:D39"/>
    <mergeCell ref="B40:B42"/>
    <mergeCell ref="C40:C42"/>
    <mergeCell ref="D40:D42"/>
    <mergeCell ref="C91:F91"/>
    <mergeCell ref="C84:H84"/>
    <mergeCell ref="A85:G85"/>
    <mergeCell ref="A86:H88"/>
    <mergeCell ref="A90:B90"/>
    <mergeCell ref="C90:F90"/>
    <mergeCell ref="A51:G51"/>
    <mergeCell ref="A60:B60"/>
    <mergeCell ref="C60:F60"/>
    <mergeCell ref="C83:H83"/>
    <mergeCell ref="A52:H55"/>
    <mergeCell ref="A58:B58"/>
    <mergeCell ref="C58:F58"/>
    <mergeCell ref="C59:F59"/>
    <mergeCell ref="A63:B63"/>
    <mergeCell ref="A64:B64"/>
    <mergeCell ref="C64:H64"/>
    <mergeCell ref="C61:F61"/>
    <mergeCell ref="A62:B62"/>
    <mergeCell ref="A65:B65"/>
    <mergeCell ref="C67:F67"/>
    <mergeCell ref="C68:F68"/>
    <mergeCell ref="C65:H65"/>
    <mergeCell ref="D66:E66"/>
    <mergeCell ref="A69:B69"/>
    <mergeCell ref="A70:B70"/>
    <mergeCell ref="C69:H69"/>
    <mergeCell ref="C70:H70"/>
    <mergeCell ref="C73:F73"/>
    <mergeCell ref="C74:F74"/>
    <mergeCell ref="A71:B71"/>
    <mergeCell ref="A72:B72"/>
    <mergeCell ref="C71:H71"/>
    <mergeCell ref="C72:H72"/>
    <mergeCell ref="A77:B77"/>
    <mergeCell ref="C77:H77"/>
    <mergeCell ref="A75:B75"/>
    <mergeCell ref="A76:B76"/>
    <mergeCell ref="C75:H75"/>
    <mergeCell ref="C76:H76"/>
    <mergeCell ref="A83:B83"/>
    <mergeCell ref="C62:H62"/>
    <mergeCell ref="C63:H63"/>
    <mergeCell ref="A81:B81"/>
    <mergeCell ref="A82:B82"/>
    <mergeCell ref="C81:H81"/>
    <mergeCell ref="C82:H82"/>
    <mergeCell ref="D78:E78"/>
    <mergeCell ref="C79:F79"/>
    <mergeCell ref="C80:F80"/>
    <mergeCell ref="A92:B92"/>
    <mergeCell ref="C92:F92"/>
    <mergeCell ref="C93:F93"/>
    <mergeCell ref="A94:B94"/>
    <mergeCell ref="C94:H94"/>
    <mergeCell ref="A97:B97"/>
    <mergeCell ref="C97:H97"/>
    <mergeCell ref="A95:B95"/>
    <mergeCell ref="A96:B96"/>
    <mergeCell ref="C95:H95"/>
    <mergeCell ref="C96:H96"/>
  </mergeCells>
  <printOptions/>
  <pageMargins left="0.75" right="0.75" top="1" bottom="1" header="0.4921259845" footer="0.4921259845"/>
  <pageSetup horizontalDpi="600" verticalDpi="600" orientation="portrait" paperSize="9" r:id="rId1"/>
  <headerFooter alignWithMargins="0">
    <oddHeader>&amp;C&amp;F</oddHeader>
    <oddFooter>&amp;CStránka &amp;P z &amp;N</oddFooter>
  </headerFooter>
</worksheet>
</file>

<file path=xl/worksheets/sheet6.xml><?xml version="1.0" encoding="utf-8"?>
<worksheet xmlns="http://schemas.openxmlformats.org/spreadsheetml/2006/main" xmlns:r="http://schemas.openxmlformats.org/officeDocument/2006/relationships">
  <dimension ref="A2:L104"/>
  <sheetViews>
    <sheetView workbookViewId="0" topLeftCell="A49">
      <selection activeCell="I64" sqref="I64"/>
    </sheetView>
  </sheetViews>
  <sheetFormatPr defaultColWidth="9.140625" defaultRowHeight="12.75"/>
  <cols>
    <col min="1" max="2" width="7.57421875" style="81" customWidth="1"/>
    <col min="3" max="3" width="9.140625" style="81" customWidth="1"/>
    <col min="4" max="4" width="19.00390625" style="81" customWidth="1"/>
    <col min="5" max="8" width="10.7109375" style="81" customWidth="1"/>
    <col min="9" max="16384" width="9.140625" style="81" customWidth="1"/>
  </cols>
  <sheetData>
    <row r="2" ht="11.25">
      <c r="A2" s="122" t="s">
        <v>434</v>
      </c>
    </row>
    <row r="4" spans="1:7" ht="19.5" customHeight="1">
      <c r="A4" s="82"/>
      <c r="B4" s="83"/>
      <c r="C4" s="84"/>
      <c r="D4" s="85"/>
      <c r="E4" s="86" t="s">
        <v>464</v>
      </c>
      <c r="F4" s="86" t="s">
        <v>1295</v>
      </c>
      <c r="G4" s="86" t="s">
        <v>1320</v>
      </c>
    </row>
    <row r="5" spans="1:7" ht="19.5" customHeight="1">
      <c r="A5" s="340" t="s">
        <v>420</v>
      </c>
      <c r="B5" s="341"/>
      <c r="C5" s="342"/>
      <c r="D5" s="48" t="s">
        <v>466</v>
      </c>
      <c r="E5" s="217">
        <f>SUM(E6:E8)</f>
        <v>116250</v>
      </c>
      <c r="F5" s="217">
        <f>SUM(F6:F8)</f>
        <v>28813.18</v>
      </c>
      <c r="G5" s="158">
        <f>SUM(H52)</f>
        <v>24.7855311827957</v>
      </c>
    </row>
    <row r="6" spans="1:7" ht="19.5" customHeight="1">
      <c r="A6" s="343"/>
      <c r="B6" s="344"/>
      <c r="C6" s="345"/>
      <c r="D6" s="69" t="s">
        <v>1318</v>
      </c>
      <c r="E6" s="87">
        <f>SUM(E50)</f>
        <v>66250</v>
      </c>
      <c r="F6" s="87">
        <f>SUM(E51)</f>
        <v>28813.18</v>
      </c>
      <c r="G6" s="88">
        <f>SUM(E52)</f>
        <v>43.49159245283019</v>
      </c>
    </row>
    <row r="7" spans="1:7" ht="19.5" customHeight="1">
      <c r="A7" s="343"/>
      <c r="B7" s="344"/>
      <c r="C7" s="345"/>
      <c r="D7" s="69" t="s">
        <v>1319</v>
      </c>
      <c r="E7" s="87">
        <f>SUM(F50)</f>
        <v>50000</v>
      </c>
      <c r="F7" s="87">
        <f>SUM(F51)</f>
        <v>0</v>
      </c>
      <c r="G7" s="88">
        <f>SUM(F52)</f>
        <v>0</v>
      </c>
    </row>
    <row r="8" spans="1:7" ht="19.5" customHeight="1">
      <c r="A8" s="346"/>
      <c r="B8" s="347"/>
      <c r="C8" s="348"/>
      <c r="D8" s="69" t="s">
        <v>469</v>
      </c>
      <c r="E8" s="87">
        <f>SUM(G50)</f>
        <v>0</v>
      </c>
      <c r="F8" s="87">
        <f>SUM(G51)</f>
        <v>0</v>
      </c>
      <c r="G8" s="88">
        <f>SUM(G52)</f>
        <v>0</v>
      </c>
    </row>
    <row r="11" spans="1:8" ht="19.5" customHeight="1">
      <c r="A11" s="89" t="s">
        <v>421</v>
      </c>
      <c r="B11" s="90"/>
      <c r="C11" s="91"/>
      <c r="D11" s="92"/>
      <c r="E11" s="93">
        <f>SUM(E38)</f>
        <v>116250</v>
      </c>
      <c r="F11" s="93">
        <f>SUM(F38)</f>
        <v>28813.18</v>
      </c>
      <c r="G11" s="93">
        <f>SUM(G38)</f>
        <v>65950</v>
      </c>
      <c r="H11" s="93">
        <f>IF(E11=0,,F11/E11*100)</f>
        <v>24.7855311827957</v>
      </c>
    </row>
    <row r="12" spans="1:8" ht="19.5" customHeight="1">
      <c r="A12" s="40"/>
      <c r="B12" s="41" t="s">
        <v>1484</v>
      </c>
      <c r="C12" s="42" t="s">
        <v>477</v>
      </c>
      <c r="D12" s="94" t="s">
        <v>422</v>
      </c>
      <c r="E12" s="40" t="s">
        <v>464</v>
      </c>
      <c r="F12" s="40" t="s">
        <v>1295</v>
      </c>
      <c r="G12" s="40" t="s">
        <v>1299</v>
      </c>
      <c r="H12" s="40" t="s">
        <v>465</v>
      </c>
    </row>
    <row r="13" spans="1:12" ht="19.5" customHeight="1">
      <c r="A13" s="95" t="s">
        <v>470</v>
      </c>
      <c r="B13" s="96" t="s">
        <v>471</v>
      </c>
      <c r="C13" s="97" t="s">
        <v>472</v>
      </c>
      <c r="D13" s="98" t="s">
        <v>462</v>
      </c>
      <c r="E13" s="99"/>
      <c r="F13" s="99"/>
      <c r="G13" s="99"/>
      <c r="H13" s="99"/>
      <c r="J13" s="128"/>
      <c r="K13" s="128"/>
      <c r="L13" s="128"/>
    </row>
    <row r="14" spans="1:12" ht="19.5" customHeight="1">
      <c r="A14" s="37" t="s">
        <v>473</v>
      </c>
      <c r="B14" s="37" t="s">
        <v>474</v>
      </c>
      <c r="C14" s="14" t="s">
        <v>475</v>
      </c>
      <c r="D14" s="38" t="s">
        <v>318</v>
      </c>
      <c r="E14" s="105">
        <f>SUM(E15:E29)</f>
        <v>116250</v>
      </c>
      <c r="F14" s="105">
        <f>SUM(F15:F29)</f>
        <v>28813.18</v>
      </c>
      <c r="G14" s="105">
        <f>SUM(G15:G29)</f>
        <v>65950</v>
      </c>
      <c r="H14" s="105">
        <f aca="true" t="shared" si="0" ref="H14:H38">IF(E14=0,,F14/E14*100)</f>
        <v>24.7855311827957</v>
      </c>
      <c r="J14" s="261"/>
      <c r="K14" s="261"/>
      <c r="L14" s="128"/>
    </row>
    <row r="15" spans="1:12" ht="19.5" customHeight="1">
      <c r="A15" s="32">
        <v>634001</v>
      </c>
      <c r="B15" s="73" t="s">
        <v>423</v>
      </c>
      <c r="C15" s="32" t="s">
        <v>1540</v>
      </c>
      <c r="D15" s="33" t="s">
        <v>1084</v>
      </c>
      <c r="E15" s="45">
        <v>8200</v>
      </c>
      <c r="F15" s="45">
        <v>2626.42</v>
      </c>
      <c r="G15" s="45">
        <v>8200</v>
      </c>
      <c r="H15" s="45">
        <f t="shared" si="0"/>
        <v>32.02951219512195</v>
      </c>
      <c r="J15" s="259"/>
      <c r="K15" s="260"/>
      <c r="L15" s="128"/>
    </row>
    <row r="16" spans="1:12" ht="19.5" customHeight="1">
      <c r="A16" s="32">
        <v>634002</v>
      </c>
      <c r="B16" s="73" t="s">
        <v>424</v>
      </c>
      <c r="C16" s="32" t="s">
        <v>1540</v>
      </c>
      <c r="D16" s="33" t="s">
        <v>1085</v>
      </c>
      <c r="E16" s="45">
        <v>2500</v>
      </c>
      <c r="F16" s="45">
        <v>400.86</v>
      </c>
      <c r="G16" s="45">
        <v>2500</v>
      </c>
      <c r="H16" s="45">
        <f t="shared" si="0"/>
        <v>16.0344</v>
      </c>
      <c r="J16" s="259"/>
      <c r="K16" s="260"/>
      <c r="L16" s="128"/>
    </row>
    <row r="17" spans="1:12" ht="19.5" customHeight="1">
      <c r="A17" s="32">
        <v>634003</v>
      </c>
      <c r="B17" s="73" t="s">
        <v>425</v>
      </c>
      <c r="C17" s="32" t="s">
        <v>1540</v>
      </c>
      <c r="D17" s="33" t="s">
        <v>1086</v>
      </c>
      <c r="E17" s="45">
        <v>1250</v>
      </c>
      <c r="F17" s="45">
        <v>332.13</v>
      </c>
      <c r="G17" s="45">
        <v>1250</v>
      </c>
      <c r="H17" s="45">
        <f t="shared" si="0"/>
        <v>26.5704</v>
      </c>
      <c r="J17" s="259"/>
      <c r="K17" s="260"/>
      <c r="L17" s="128"/>
    </row>
    <row r="18" spans="1:12" ht="19.5" customHeight="1">
      <c r="A18" s="32">
        <v>634004</v>
      </c>
      <c r="B18" s="73" t="s">
        <v>426</v>
      </c>
      <c r="C18" s="32" t="s">
        <v>1540</v>
      </c>
      <c r="D18" s="33" t="s">
        <v>1087</v>
      </c>
      <c r="E18" s="34">
        <v>300</v>
      </c>
      <c r="F18" s="45">
        <v>14.4</v>
      </c>
      <c r="G18" s="45">
        <v>300</v>
      </c>
      <c r="H18" s="45">
        <f t="shared" si="0"/>
        <v>4.8</v>
      </c>
      <c r="J18" s="259"/>
      <c r="K18" s="260"/>
      <c r="L18" s="128"/>
    </row>
    <row r="19" spans="1:12" ht="19.5" customHeight="1">
      <c r="A19" s="32">
        <v>634005</v>
      </c>
      <c r="B19" s="73" t="s">
        <v>427</v>
      </c>
      <c r="C19" s="32" t="s">
        <v>1540</v>
      </c>
      <c r="D19" s="33" t="s">
        <v>1088</v>
      </c>
      <c r="E19" s="34">
        <v>300</v>
      </c>
      <c r="F19" s="45">
        <v>150</v>
      </c>
      <c r="G19" s="45">
        <v>300</v>
      </c>
      <c r="H19" s="45">
        <f t="shared" si="0"/>
        <v>50</v>
      </c>
      <c r="J19" s="259"/>
      <c r="K19" s="260"/>
      <c r="L19" s="128"/>
    </row>
    <row r="20" spans="1:12" ht="19.5" customHeight="1">
      <c r="A20" s="32">
        <v>634006</v>
      </c>
      <c r="B20" s="73" t="s">
        <v>428</v>
      </c>
      <c r="C20" s="32" t="s">
        <v>1540</v>
      </c>
      <c r="D20" s="33" t="s">
        <v>1089</v>
      </c>
      <c r="E20" s="34">
        <v>50</v>
      </c>
      <c r="F20" s="45">
        <v>0</v>
      </c>
      <c r="G20" s="45">
        <v>50</v>
      </c>
      <c r="H20" s="45">
        <f t="shared" si="0"/>
        <v>0</v>
      </c>
      <c r="J20" s="259"/>
      <c r="K20" s="260"/>
      <c r="L20" s="128"/>
    </row>
    <row r="21" spans="1:12" ht="19.5" customHeight="1">
      <c r="A21" s="65">
        <v>635001</v>
      </c>
      <c r="B21" s="73" t="s">
        <v>429</v>
      </c>
      <c r="C21" s="32" t="s">
        <v>1540</v>
      </c>
      <c r="D21" s="33" t="s">
        <v>1090</v>
      </c>
      <c r="E21" s="45">
        <v>100</v>
      </c>
      <c r="F21" s="45">
        <v>0</v>
      </c>
      <c r="G21" s="45">
        <v>100</v>
      </c>
      <c r="H21" s="45">
        <f t="shared" si="0"/>
        <v>0</v>
      </c>
      <c r="J21" s="259"/>
      <c r="K21" s="260"/>
      <c r="L21" s="128"/>
    </row>
    <row r="22" spans="1:12" ht="19.5" customHeight="1">
      <c r="A22" s="65">
        <v>635002</v>
      </c>
      <c r="B22" s="73" t="s">
        <v>430</v>
      </c>
      <c r="C22" s="32" t="s">
        <v>1540</v>
      </c>
      <c r="D22" s="70" t="s">
        <v>1091</v>
      </c>
      <c r="E22" s="45">
        <v>12000</v>
      </c>
      <c r="F22" s="45">
        <v>8425.87</v>
      </c>
      <c r="G22" s="45">
        <v>12000</v>
      </c>
      <c r="H22" s="45">
        <f t="shared" si="0"/>
        <v>70.21558333333334</v>
      </c>
      <c r="J22" s="259"/>
      <c r="K22" s="260"/>
      <c r="L22" s="128"/>
    </row>
    <row r="23" spans="1:12" ht="19.5" customHeight="1">
      <c r="A23" s="65">
        <v>635003</v>
      </c>
      <c r="B23" s="73" t="s">
        <v>1434</v>
      </c>
      <c r="C23" s="32" t="s">
        <v>1540</v>
      </c>
      <c r="D23" s="70" t="s">
        <v>1092</v>
      </c>
      <c r="E23" s="66">
        <v>100</v>
      </c>
      <c r="F23" s="45">
        <v>0</v>
      </c>
      <c r="G23" s="45">
        <v>100</v>
      </c>
      <c r="H23" s="45">
        <f t="shared" si="0"/>
        <v>0</v>
      </c>
      <c r="J23" s="259"/>
      <c r="K23" s="260"/>
      <c r="L23" s="128"/>
    </row>
    <row r="24" spans="1:12" ht="19.5" customHeight="1">
      <c r="A24" s="65">
        <v>635004</v>
      </c>
      <c r="B24" s="73" t="s">
        <v>1093</v>
      </c>
      <c r="C24" s="32" t="s">
        <v>1540</v>
      </c>
      <c r="D24" s="70" t="s">
        <v>1094</v>
      </c>
      <c r="E24" s="66">
        <v>100</v>
      </c>
      <c r="F24" s="45">
        <v>0</v>
      </c>
      <c r="G24" s="45">
        <v>100</v>
      </c>
      <c r="H24" s="45">
        <f t="shared" si="0"/>
        <v>0</v>
      </c>
      <c r="J24" s="259"/>
      <c r="K24" s="260"/>
      <c r="L24" s="128"/>
    </row>
    <row r="25" spans="1:12" ht="19.5" customHeight="1">
      <c r="A25" s="65" t="s">
        <v>1095</v>
      </c>
      <c r="B25" s="73" t="s">
        <v>1096</v>
      </c>
      <c r="C25" s="32" t="s">
        <v>1540</v>
      </c>
      <c r="D25" s="70" t="s">
        <v>1097</v>
      </c>
      <c r="E25" s="66">
        <v>50</v>
      </c>
      <c r="F25" s="45">
        <v>0</v>
      </c>
      <c r="G25" s="45">
        <v>50</v>
      </c>
      <c r="H25" s="45">
        <f t="shared" si="0"/>
        <v>0</v>
      </c>
      <c r="J25" s="259"/>
      <c r="K25" s="260"/>
      <c r="L25" s="128"/>
    </row>
    <row r="26" spans="1:12" ht="19.5" customHeight="1">
      <c r="A26" s="65" t="s">
        <v>1741</v>
      </c>
      <c r="B26" s="73" t="s">
        <v>1098</v>
      </c>
      <c r="C26" s="32" t="s">
        <v>1540</v>
      </c>
      <c r="D26" s="70" t="s">
        <v>1099</v>
      </c>
      <c r="E26" s="45">
        <v>15500</v>
      </c>
      <c r="F26" s="45">
        <v>5183.66</v>
      </c>
      <c r="G26" s="45">
        <v>15200</v>
      </c>
      <c r="H26" s="45">
        <f t="shared" si="0"/>
        <v>33.44296774193548</v>
      </c>
      <c r="J26" s="259"/>
      <c r="K26" s="260"/>
      <c r="L26" s="128"/>
    </row>
    <row r="27" spans="1:12" ht="19.5" customHeight="1">
      <c r="A27" s="65">
        <v>636</v>
      </c>
      <c r="B27" s="73" t="s">
        <v>1100</v>
      </c>
      <c r="C27" s="32" t="s">
        <v>1540</v>
      </c>
      <c r="D27" s="70" t="s">
        <v>1101</v>
      </c>
      <c r="E27" s="66">
        <v>3800</v>
      </c>
      <c r="F27" s="45">
        <v>2856.51</v>
      </c>
      <c r="G27" s="45">
        <v>3800</v>
      </c>
      <c r="H27" s="45">
        <f t="shared" si="0"/>
        <v>75.1713157894737</v>
      </c>
      <c r="J27" s="259"/>
      <c r="K27" s="260"/>
      <c r="L27" s="128"/>
    </row>
    <row r="28" spans="1:12" ht="19.5" customHeight="1">
      <c r="A28" s="32">
        <v>637015</v>
      </c>
      <c r="B28" s="73" t="s">
        <v>1102</v>
      </c>
      <c r="C28" s="32" t="s">
        <v>1540</v>
      </c>
      <c r="D28" s="33" t="s">
        <v>1103</v>
      </c>
      <c r="E28" s="34">
        <v>22000</v>
      </c>
      <c r="F28" s="45">
        <v>8823.33</v>
      </c>
      <c r="G28" s="45">
        <v>22000</v>
      </c>
      <c r="H28" s="45">
        <f t="shared" si="0"/>
        <v>40.10604545454545</v>
      </c>
      <c r="J28" s="259"/>
      <c r="K28" s="260"/>
      <c r="L28" s="128"/>
    </row>
    <row r="29" spans="1:12" ht="19.5" customHeight="1">
      <c r="A29" s="68">
        <v>717002</v>
      </c>
      <c r="B29" s="73" t="s">
        <v>1104</v>
      </c>
      <c r="C29" s="32" t="s">
        <v>1540</v>
      </c>
      <c r="D29" s="69" t="s">
        <v>1105</v>
      </c>
      <c r="E29" s="67">
        <v>50000</v>
      </c>
      <c r="F29" s="45">
        <v>0</v>
      </c>
      <c r="G29" s="45">
        <v>0</v>
      </c>
      <c r="H29" s="45">
        <f t="shared" si="0"/>
        <v>0</v>
      </c>
      <c r="J29" s="259"/>
      <c r="K29" s="260"/>
      <c r="L29" s="128"/>
    </row>
    <row r="30" spans="1:11" ht="19.5" customHeight="1">
      <c r="A30" s="37" t="s">
        <v>1704</v>
      </c>
      <c r="B30" s="37" t="s">
        <v>1705</v>
      </c>
      <c r="C30" s="14" t="s">
        <v>475</v>
      </c>
      <c r="D30" s="15" t="s">
        <v>1304</v>
      </c>
      <c r="E30" s="100">
        <f>SUM(E31:E31)</f>
        <v>0</v>
      </c>
      <c r="F30" s="100">
        <f>SUM(F31:F31)</f>
        <v>0</v>
      </c>
      <c r="G30" s="100">
        <f>SUM(G31:G31)</f>
        <v>0</v>
      </c>
      <c r="H30" s="100">
        <f t="shared" si="0"/>
        <v>0</v>
      </c>
      <c r="J30" s="240"/>
      <c r="K30" s="240"/>
    </row>
    <row r="31" spans="1:8" ht="19.5" customHeight="1">
      <c r="A31" s="20"/>
      <c r="B31" s="21" t="s">
        <v>1485</v>
      </c>
      <c r="C31" s="20" t="s">
        <v>1540</v>
      </c>
      <c r="D31" s="101"/>
      <c r="E31" s="102"/>
      <c r="F31" s="102"/>
      <c r="G31" s="102"/>
      <c r="H31" s="102">
        <f t="shared" si="0"/>
        <v>0</v>
      </c>
    </row>
    <row r="32" spans="1:8" ht="19.5" customHeight="1">
      <c r="A32" s="37" t="s">
        <v>1712</v>
      </c>
      <c r="B32" s="37" t="s">
        <v>1713</v>
      </c>
      <c r="C32" s="14" t="s">
        <v>475</v>
      </c>
      <c r="D32" s="15" t="s">
        <v>1714</v>
      </c>
      <c r="E32" s="100">
        <f>SUM(E33:E33)</f>
        <v>0</v>
      </c>
      <c r="F32" s="100">
        <f>SUM(F33:F33)</f>
        <v>0</v>
      </c>
      <c r="G32" s="100">
        <f>SUM(G33:G33)</f>
        <v>0</v>
      </c>
      <c r="H32" s="100">
        <f t="shared" si="0"/>
        <v>0</v>
      </c>
    </row>
    <row r="33" spans="1:8" ht="19.5" customHeight="1">
      <c r="A33" s="20"/>
      <c r="B33" s="21" t="s">
        <v>431</v>
      </c>
      <c r="C33" s="20" t="s">
        <v>1540</v>
      </c>
      <c r="D33" s="101"/>
      <c r="E33" s="102"/>
      <c r="F33" s="102"/>
      <c r="G33" s="102"/>
      <c r="H33" s="102">
        <f t="shared" si="0"/>
        <v>0</v>
      </c>
    </row>
    <row r="34" spans="1:8" ht="19.5" customHeight="1">
      <c r="A34" s="37" t="s">
        <v>1499</v>
      </c>
      <c r="B34" s="37" t="s">
        <v>1351</v>
      </c>
      <c r="C34" s="14" t="s">
        <v>475</v>
      </c>
      <c r="D34" s="15" t="s">
        <v>1352</v>
      </c>
      <c r="E34" s="100">
        <f>SUM(E35:E35)</f>
        <v>0</v>
      </c>
      <c r="F34" s="100">
        <f>SUM(F35:F35)</f>
        <v>0</v>
      </c>
      <c r="G34" s="100">
        <f>SUM(G35:G35)</f>
        <v>0</v>
      </c>
      <c r="H34" s="100">
        <f t="shared" si="0"/>
        <v>0</v>
      </c>
    </row>
    <row r="35" spans="1:8" ht="19.5" customHeight="1">
      <c r="A35" s="20"/>
      <c r="B35" s="21" t="s">
        <v>432</v>
      </c>
      <c r="C35" s="20" t="s">
        <v>1540</v>
      </c>
      <c r="D35" s="101"/>
      <c r="E35" s="102"/>
      <c r="F35" s="102"/>
      <c r="G35" s="102"/>
      <c r="H35" s="102">
        <f t="shared" si="0"/>
        <v>0</v>
      </c>
    </row>
    <row r="36" spans="1:8" ht="19.5" customHeight="1">
      <c r="A36" s="37" t="s">
        <v>1716</v>
      </c>
      <c r="B36" s="37" t="s">
        <v>1717</v>
      </c>
      <c r="C36" s="14" t="s">
        <v>475</v>
      </c>
      <c r="D36" s="15" t="s">
        <v>1718</v>
      </c>
      <c r="E36" s="100">
        <f>SUM(E37:E37)</f>
        <v>0</v>
      </c>
      <c r="F36" s="100">
        <f>SUM(F37:F37)</f>
        <v>0</v>
      </c>
      <c r="G36" s="100">
        <f>SUM(G37:G37)</f>
        <v>0</v>
      </c>
      <c r="H36" s="100">
        <f t="shared" si="0"/>
        <v>0</v>
      </c>
    </row>
    <row r="37" spans="1:8" ht="19.5" customHeight="1">
      <c r="A37" s="20"/>
      <c r="B37" s="21" t="s">
        <v>433</v>
      </c>
      <c r="C37" s="20" t="s">
        <v>1540</v>
      </c>
      <c r="D37" s="101"/>
      <c r="E37" s="102"/>
      <c r="F37" s="102"/>
      <c r="G37" s="102"/>
      <c r="H37" s="102">
        <f t="shared" si="0"/>
        <v>0</v>
      </c>
    </row>
    <row r="38" spans="1:8" ht="19.5" customHeight="1">
      <c r="A38" s="48"/>
      <c r="B38" s="103"/>
      <c r="C38" s="104" t="s">
        <v>1540</v>
      </c>
      <c r="D38" s="48" t="s">
        <v>466</v>
      </c>
      <c r="E38" s="50">
        <f>SUM(E36,E34,E32,E30,E14)</f>
        <v>116250</v>
      </c>
      <c r="F38" s="50">
        <f>SUM(F36,F34,F32,F30,F14)</f>
        <v>28813.18</v>
      </c>
      <c r="G38" s="50">
        <f>SUM(G36,G34,G32,G30,G14)</f>
        <v>65950</v>
      </c>
      <c r="H38" s="50">
        <f t="shared" si="0"/>
        <v>24.7855311827957</v>
      </c>
    </row>
    <row r="39" ht="19.5" customHeight="1"/>
    <row r="40" spans="1:8" ht="19.5" customHeight="1">
      <c r="A40" s="327" t="s">
        <v>713</v>
      </c>
      <c r="B40" s="327"/>
      <c r="C40" s="327"/>
      <c r="D40" s="327"/>
      <c r="E40" s="327"/>
      <c r="F40" s="327"/>
      <c r="G40" s="327"/>
      <c r="H40" s="328"/>
    </row>
    <row r="41" spans="1:8" ht="19.5" customHeight="1">
      <c r="A41" s="329" t="s">
        <v>185</v>
      </c>
      <c r="B41" s="330"/>
      <c r="C41" s="330"/>
      <c r="D41" s="330"/>
      <c r="E41" s="330"/>
      <c r="F41" s="330"/>
      <c r="G41" s="330"/>
      <c r="H41" s="330"/>
    </row>
    <row r="42" spans="1:8" ht="26.25" customHeight="1">
      <c r="A42" s="330"/>
      <c r="B42" s="330"/>
      <c r="C42" s="330"/>
      <c r="D42" s="330"/>
      <c r="E42" s="330"/>
      <c r="F42" s="330"/>
      <c r="G42" s="330"/>
      <c r="H42" s="330"/>
    </row>
    <row r="43" ht="19.5" customHeight="1"/>
    <row r="44" ht="19.5" customHeight="1"/>
    <row r="45" spans="1:8" ht="19.5" customHeight="1">
      <c r="A45" s="373" t="s">
        <v>434</v>
      </c>
      <c r="B45" s="373"/>
      <c r="C45" s="373"/>
      <c r="D45" s="373"/>
      <c r="E45" s="374">
        <v>2013</v>
      </c>
      <c r="F45" s="374"/>
      <c r="G45" s="374"/>
      <c r="H45" s="375"/>
    </row>
    <row r="46" spans="1:8" ht="19.5" customHeight="1">
      <c r="A46" s="86" t="s">
        <v>470</v>
      </c>
      <c r="B46" s="37" t="s">
        <v>471</v>
      </c>
      <c r="C46" s="14" t="s">
        <v>472</v>
      </c>
      <c r="D46" s="15" t="s">
        <v>462</v>
      </c>
      <c r="E46" s="86" t="s">
        <v>1318</v>
      </c>
      <c r="F46" s="86" t="s">
        <v>1319</v>
      </c>
      <c r="G46" s="86" t="s">
        <v>469</v>
      </c>
      <c r="H46" s="86" t="s">
        <v>466</v>
      </c>
    </row>
    <row r="47" spans="1:8" ht="19.5" customHeight="1">
      <c r="A47" s="106" t="s">
        <v>1322</v>
      </c>
      <c r="B47" s="353" t="s">
        <v>1484</v>
      </c>
      <c r="C47" s="356" t="s">
        <v>477</v>
      </c>
      <c r="D47" s="359" t="s">
        <v>422</v>
      </c>
      <c r="E47" s="107">
        <f>SUM(E15:E28)</f>
        <v>66250</v>
      </c>
      <c r="F47" s="107">
        <f>SUM(E29)</f>
        <v>50000</v>
      </c>
      <c r="G47" s="107"/>
      <c r="H47" s="107">
        <f>SUM(E47:G47)</f>
        <v>116250</v>
      </c>
    </row>
    <row r="48" spans="1:8" ht="19.5" customHeight="1">
      <c r="A48" s="106" t="s">
        <v>1324</v>
      </c>
      <c r="B48" s="354"/>
      <c r="C48" s="357"/>
      <c r="D48" s="360"/>
      <c r="E48" s="110">
        <f>SUM(F15:F28)</f>
        <v>28813.18</v>
      </c>
      <c r="F48" s="110">
        <f>SUM(F29)</f>
        <v>0</v>
      </c>
      <c r="G48" s="110"/>
      <c r="H48" s="107">
        <f>SUM(E48:G48)</f>
        <v>28813.18</v>
      </c>
    </row>
    <row r="49" spans="1:8" ht="19.5" customHeight="1">
      <c r="A49" s="106" t="s">
        <v>1325</v>
      </c>
      <c r="B49" s="355"/>
      <c r="C49" s="358"/>
      <c r="D49" s="361"/>
      <c r="E49" s="110">
        <f>IF(E48=0,,E48/E47*100)</f>
        <v>43.49159245283019</v>
      </c>
      <c r="F49" s="110">
        <f>IF(F48=0,,F48/F47*100)</f>
        <v>0</v>
      </c>
      <c r="G49" s="110">
        <f>IF(G48=0,,G48/G47*100)</f>
        <v>0</v>
      </c>
      <c r="H49" s="110">
        <f>IF(H48=0,,H48/H47*100)</f>
        <v>24.7855311827957</v>
      </c>
    </row>
    <row r="50" spans="1:8" ht="19.5" customHeight="1">
      <c r="A50" s="111" t="s">
        <v>1322</v>
      </c>
      <c r="B50" s="112"/>
      <c r="C50" s="111"/>
      <c r="D50" s="48" t="s">
        <v>912</v>
      </c>
      <c r="E50" s="113">
        <f aca="true" t="shared" si="1" ref="E50:G52">SUM(E47)</f>
        <v>66250</v>
      </c>
      <c r="F50" s="113">
        <f t="shared" si="1"/>
        <v>50000</v>
      </c>
      <c r="G50" s="113">
        <f t="shared" si="1"/>
        <v>0</v>
      </c>
      <c r="H50" s="113">
        <f>SUM(E50:G50)</f>
        <v>116250</v>
      </c>
    </row>
    <row r="51" spans="1:8" ht="19.5" customHeight="1">
      <c r="A51" s="111" t="s">
        <v>1324</v>
      </c>
      <c r="B51" s="112"/>
      <c r="C51" s="111"/>
      <c r="D51" s="48" t="s">
        <v>1298</v>
      </c>
      <c r="E51" s="113">
        <f t="shared" si="1"/>
        <v>28813.18</v>
      </c>
      <c r="F51" s="113">
        <f t="shared" si="1"/>
        <v>0</v>
      </c>
      <c r="G51" s="113">
        <f t="shared" si="1"/>
        <v>0</v>
      </c>
      <c r="H51" s="113">
        <f>SUM(E51:G51)</f>
        <v>28813.18</v>
      </c>
    </row>
    <row r="52" spans="1:8" ht="19.5" customHeight="1">
      <c r="A52" s="111" t="s">
        <v>1325</v>
      </c>
      <c r="B52" s="112"/>
      <c r="C52" s="111"/>
      <c r="D52" s="48" t="s">
        <v>1326</v>
      </c>
      <c r="E52" s="113">
        <f t="shared" si="1"/>
        <v>43.49159245283019</v>
      </c>
      <c r="F52" s="113">
        <f t="shared" si="1"/>
        <v>0</v>
      </c>
      <c r="G52" s="113">
        <f t="shared" si="1"/>
        <v>0</v>
      </c>
      <c r="H52" s="113">
        <f>IF(H51=0,,H51/H50*100)</f>
        <v>24.7855311827957</v>
      </c>
    </row>
    <row r="53" spans="1:7" ht="8.25">
      <c r="A53" s="115"/>
      <c r="B53" s="52"/>
      <c r="C53" s="51"/>
      <c r="D53" s="115"/>
      <c r="E53" s="115"/>
      <c r="F53" s="115"/>
      <c r="G53" s="116"/>
    </row>
    <row r="54" spans="1:7" ht="8.25">
      <c r="A54" s="115" t="s">
        <v>1322</v>
      </c>
      <c r="B54" s="52" t="s">
        <v>912</v>
      </c>
      <c r="C54" s="51"/>
      <c r="D54" s="115"/>
      <c r="E54" s="115"/>
      <c r="F54" s="115"/>
      <c r="G54" s="116"/>
    </row>
    <row r="55" spans="1:7" ht="8.25">
      <c r="A55" s="115" t="s">
        <v>1324</v>
      </c>
      <c r="B55" s="52" t="s">
        <v>1298</v>
      </c>
      <c r="C55" s="51"/>
      <c r="D55" s="115"/>
      <c r="E55" s="115"/>
      <c r="F55" s="115"/>
      <c r="G55" s="116"/>
    </row>
    <row r="56" spans="1:7" ht="8.25">
      <c r="A56" s="115" t="s">
        <v>1325</v>
      </c>
      <c r="B56" s="52" t="s">
        <v>1326</v>
      </c>
      <c r="C56" s="51"/>
      <c r="D56" s="115"/>
      <c r="E56" s="115"/>
      <c r="F56" s="115"/>
      <c r="G56" s="116"/>
    </row>
    <row r="57" spans="1:7" ht="8.25">
      <c r="A57" s="115"/>
      <c r="B57" s="52"/>
      <c r="C57" s="51"/>
      <c r="D57" s="115"/>
      <c r="E57" s="115"/>
      <c r="F57" s="115"/>
      <c r="G57" s="116"/>
    </row>
    <row r="58" spans="1:7" ht="8.25">
      <c r="A58" s="327" t="s">
        <v>463</v>
      </c>
      <c r="B58" s="327"/>
      <c r="C58" s="327"/>
      <c r="D58" s="327"/>
      <c r="E58" s="327"/>
      <c r="F58" s="327"/>
      <c r="G58" s="327"/>
    </row>
    <row r="59" spans="1:8" ht="39.75" customHeight="1">
      <c r="A59" s="329" t="s">
        <v>185</v>
      </c>
      <c r="B59" s="330"/>
      <c r="C59" s="330"/>
      <c r="D59" s="330"/>
      <c r="E59" s="330"/>
      <c r="F59" s="330"/>
      <c r="G59" s="330"/>
      <c r="H59" s="372"/>
    </row>
    <row r="60" spans="1:8" ht="18" customHeight="1">
      <c r="A60" s="330"/>
      <c r="B60" s="330"/>
      <c r="C60" s="330"/>
      <c r="D60" s="330"/>
      <c r="E60" s="330"/>
      <c r="F60" s="330"/>
      <c r="G60" s="330"/>
      <c r="H60" s="372"/>
    </row>
    <row r="61" spans="1:8" ht="8.25">
      <c r="A61" s="330"/>
      <c r="B61" s="330"/>
      <c r="C61" s="330"/>
      <c r="D61" s="330"/>
      <c r="E61" s="330"/>
      <c r="F61" s="330"/>
      <c r="G61" s="330"/>
      <c r="H61" s="372"/>
    </row>
    <row r="64" spans="1:5" ht="8.25">
      <c r="A64" s="352" t="s">
        <v>477</v>
      </c>
      <c r="B64" s="352"/>
      <c r="C64" s="352" t="s">
        <v>422</v>
      </c>
      <c r="D64" s="352"/>
      <c r="E64" s="352"/>
    </row>
    <row r="65" spans="1:5" ht="8.25">
      <c r="A65" s="117" t="s">
        <v>1327</v>
      </c>
      <c r="B65" s="117"/>
      <c r="C65" s="352" t="s">
        <v>342</v>
      </c>
      <c r="D65" s="352"/>
      <c r="E65" s="352"/>
    </row>
    <row r="66" spans="1:5" ht="8.25">
      <c r="A66" s="352" t="s">
        <v>1328</v>
      </c>
      <c r="B66" s="352"/>
      <c r="C66" s="352" t="s">
        <v>332</v>
      </c>
      <c r="D66" s="352"/>
      <c r="E66" s="352"/>
    </row>
    <row r="67" spans="1:5" ht="8.25">
      <c r="A67" s="117" t="s">
        <v>1329</v>
      </c>
      <c r="B67" s="118" t="s">
        <v>1330</v>
      </c>
      <c r="C67" s="352" t="s">
        <v>343</v>
      </c>
      <c r="D67" s="352"/>
      <c r="E67" s="352"/>
    </row>
    <row r="68" spans="1:8" ht="8.25">
      <c r="A68" s="365" t="s">
        <v>1331</v>
      </c>
      <c r="B68" s="365"/>
      <c r="C68" s="365"/>
      <c r="D68" s="368" t="s">
        <v>1296</v>
      </c>
      <c r="E68" s="368"/>
      <c r="F68" s="368"/>
      <c r="G68" s="368"/>
      <c r="H68" s="368"/>
    </row>
    <row r="69" spans="1:8" ht="8.25">
      <c r="A69" s="352" t="s">
        <v>1332</v>
      </c>
      <c r="B69" s="352"/>
      <c r="C69" s="352"/>
      <c r="D69" s="366">
        <v>5</v>
      </c>
      <c r="E69" s="369"/>
      <c r="F69" s="369"/>
      <c r="G69" s="369"/>
      <c r="H69" s="369"/>
    </row>
    <row r="70" spans="1:8" ht="8.25">
      <c r="A70" s="352" t="s">
        <v>1333</v>
      </c>
      <c r="B70" s="352"/>
      <c r="C70" s="352"/>
      <c r="D70" s="366">
        <v>3</v>
      </c>
      <c r="E70" s="369"/>
      <c r="F70" s="369"/>
      <c r="G70" s="369"/>
      <c r="H70" s="369"/>
    </row>
    <row r="71" spans="1:8" ht="8.25">
      <c r="A71" s="352" t="s">
        <v>465</v>
      </c>
      <c r="B71" s="352"/>
      <c r="C71" s="352"/>
      <c r="D71" s="367">
        <f>IF(D69=0,,D70/D69*100)</f>
        <v>60</v>
      </c>
      <c r="E71" s="371"/>
      <c r="F71" s="371"/>
      <c r="G71" s="371"/>
      <c r="H71" s="371"/>
    </row>
    <row r="72" spans="1:8" ht="8.25">
      <c r="A72" s="352" t="s">
        <v>1334</v>
      </c>
      <c r="B72" s="352"/>
      <c r="C72" s="352"/>
      <c r="D72" s="366"/>
      <c r="E72" s="369"/>
      <c r="F72" s="369"/>
      <c r="G72" s="369"/>
      <c r="H72" s="369"/>
    </row>
    <row r="73" spans="1:5" ht="8.25">
      <c r="A73" s="121"/>
      <c r="B73" s="121"/>
      <c r="C73" s="121"/>
      <c r="D73" s="121"/>
      <c r="E73" s="121"/>
    </row>
    <row r="74" spans="1:5" ht="8.25">
      <c r="A74" s="117" t="s">
        <v>1327</v>
      </c>
      <c r="B74" s="117"/>
      <c r="C74" s="352" t="s">
        <v>344</v>
      </c>
      <c r="D74" s="352"/>
      <c r="E74" s="352"/>
    </row>
    <row r="75" spans="1:5" ht="8.25">
      <c r="A75" s="117" t="s">
        <v>1329</v>
      </c>
      <c r="B75" s="118" t="s">
        <v>1330</v>
      </c>
      <c r="C75" s="352" t="s">
        <v>435</v>
      </c>
      <c r="D75" s="352"/>
      <c r="E75" s="352"/>
    </row>
    <row r="76" spans="1:8" ht="8.25">
      <c r="A76" s="352" t="s">
        <v>1332</v>
      </c>
      <c r="B76" s="352"/>
      <c r="C76" s="352"/>
      <c r="D76" s="366">
        <v>16</v>
      </c>
      <c r="E76" s="369"/>
      <c r="F76" s="369"/>
      <c r="G76" s="369"/>
      <c r="H76" s="369"/>
    </row>
    <row r="77" spans="1:8" ht="8.25">
      <c r="A77" s="352" t="s">
        <v>1333</v>
      </c>
      <c r="B77" s="352"/>
      <c r="C77" s="352"/>
      <c r="D77" s="366">
        <v>16</v>
      </c>
      <c r="E77" s="369"/>
      <c r="F77" s="369"/>
      <c r="G77" s="369"/>
      <c r="H77" s="369"/>
    </row>
    <row r="78" spans="1:8" ht="8.25">
      <c r="A78" s="352" t="s">
        <v>465</v>
      </c>
      <c r="B78" s="352"/>
      <c r="C78" s="352"/>
      <c r="D78" s="367">
        <f>IF(D76=0,,D77/D76*100)</f>
        <v>100</v>
      </c>
      <c r="E78" s="371"/>
      <c r="F78" s="371"/>
      <c r="G78" s="371"/>
      <c r="H78" s="371"/>
    </row>
    <row r="79" spans="1:8" ht="8.25">
      <c r="A79" s="352" t="s">
        <v>1334</v>
      </c>
      <c r="B79" s="352"/>
      <c r="C79" s="352"/>
      <c r="D79" s="366"/>
      <c r="E79" s="369"/>
      <c r="F79" s="369"/>
      <c r="G79" s="369"/>
      <c r="H79" s="369"/>
    </row>
    <row r="80" spans="1:5" ht="8.25">
      <c r="A80" s="121"/>
      <c r="B80" s="121"/>
      <c r="C80" s="121"/>
      <c r="D80" s="121"/>
      <c r="E80" s="121"/>
    </row>
    <row r="81" spans="1:5" ht="8.25">
      <c r="A81" s="117" t="s">
        <v>1327</v>
      </c>
      <c r="B81" s="117"/>
      <c r="C81" s="352" t="s">
        <v>725</v>
      </c>
      <c r="D81" s="352"/>
      <c r="E81" s="352"/>
    </row>
    <row r="82" spans="1:5" ht="8.25">
      <c r="A82" s="117" t="s">
        <v>1329</v>
      </c>
      <c r="B82" s="118" t="s">
        <v>1330</v>
      </c>
      <c r="C82" s="352" t="s">
        <v>726</v>
      </c>
      <c r="D82" s="352"/>
      <c r="E82" s="352"/>
    </row>
    <row r="83" spans="1:8" ht="8.25">
      <c r="A83" s="352" t="s">
        <v>1332</v>
      </c>
      <c r="B83" s="352"/>
      <c r="C83" s="352"/>
      <c r="D83" s="366">
        <v>16</v>
      </c>
      <c r="E83" s="369"/>
      <c r="F83" s="369"/>
      <c r="G83" s="369"/>
      <c r="H83" s="369"/>
    </row>
    <row r="84" spans="1:8" ht="8.25">
      <c r="A84" s="352" t="s">
        <v>1333</v>
      </c>
      <c r="B84" s="352"/>
      <c r="C84" s="352"/>
      <c r="D84" s="366">
        <v>9</v>
      </c>
      <c r="E84" s="369"/>
      <c r="F84" s="369"/>
      <c r="G84" s="369"/>
      <c r="H84" s="369"/>
    </row>
    <row r="85" spans="1:8" ht="8.25">
      <c r="A85" s="352" t="s">
        <v>465</v>
      </c>
      <c r="B85" s="352"/>
      <c r="C85" s="352"/>
      <c r="D85" s="367">
        <f>IF(D83=0,,D84/D83*100)</f>
        <v>56.25</v>
      </c>
      <c r="E85" s="371"/>
      <c r="F85" s="371"/>
      <c r="G85" s="371"/>
      <c r="H85" s="371"/>
    </row>
    <row r="86" spans="1:8" ht="8.25">
      <c r="A86" s="352" t="s">
        <v>1334</v>
      </c>
      <c r="B86" s="352"/>
      <c r="C86" s="352"/>
      <c r="D86" s="366"/>
      <c r="E86" s="369"/>
      <c r="F86" s="369"/>
      <c r="G86" s="369"/>
      <c r="H86" s="369"/>
    </row>
    <row r="87" spans="1:5" ht="8.25">
      <c r="A87" s="121"/>
      <c r="B87" s="121"/>
      <c r="C87" s="121"/>
      <c r="D87" s="121"/>
      <c r="E87" s="121"/>
    </row>
    <row r="88" spans="1:5" ht="8.25">
      <c r="A88" s="117" t="s">
        <v>1327</v>
      </c>
      <c r="B88" s="117"/>
      <c r="C88" s="352" t="s">
        <v>727</v>
      </c>
      <c r="D88" s="352"/>
      <c r="E88" s="352"/>
    </row>
    <row r="89" spans="1:5" ht="8.25">
      <c r="A89" s="117" t="s">
        <v>1329</v>
      </c>
      <c r="B89" s="118" t="s">
        <v>1330</v>
      </c>
      <c r="C89" s="352" t="s">
        <v>726</v>
      </c>
      <c r="D89" s="352"/>
      <c r="E89" s="352"/>
    </row>
    <row r="90" spans="1:8" ht="8.25">
      <c r="A90" s="352" t="s">
        <v>1332</v>
      </c>
      <c r="B90" s="352"/>
      <c r="C90" s="352"/>
      <c r="D90" s="366">
        <v>2</v>
      </c>
      <c r="E90" s="369"/>
      <c r="F90" s="369"/>
      <c r="G90" s="369"/>
      <c r="H90" s="369"/>
    </row>
    <row r="91" spans="1:8" ht="8.25">
      <c r="A91" s="352" t="s">
        <v>1333</v>
      </c>
      <c r="B91" s="352"/>
      <c r="C91" s="352"/>
      <c r="D91" s="366">
        <v>1</v>
      </c>
      <c r="E91" s="369"/>
      <c r="F91" s="369"/>
      <c r="G91" s="369"/>
      <c r="H91" s="369"/>
    </row>
    <row r="92" spans="1:8" ht="8.25">
      <c r="A92" s="352" t="s">
        <v>465</v>
      </c>
      <c r="B92" s="352"/>
      <c r="C92" s="352"/>
      <c r="D92" s="367">
        <f>IF(D90=0,,D91/D90*100)</f>
        <v>50</v>
      </c>
      <c r="E92" s="371"/>
      <c r="F92" s="371"/>
      <c r="G92" s="371"/>
      <c r="H92" s="371"/>
    </row>
    <row r="93" spans="1:8" ht="8.25">
      <c r="A93" s="352"/>
      <c r="B93" s="352"/>
      <c r="C93" s="352"/>
      <c r="D93" s="366"/>
      <c r="E93" s="369"/>
      <c r="F93" s="369"/>
      <c r="G93" s="369"/>
      <c r="H93" s="369"/>
    </row>
    <row r="94" spans="1:5" ht="8.25">
      <c r="A94" s="117" t="s">
        <v>1327</v>
      </c>
      <c r="B94" s="117"/>
      <c r="C94" s="352" t="s">
        <v>728</v>
      </c>
      <c r="D94" s="352"/>
      <c r="E94" s="352"/>
    </row>
    <row r="95" spans="1:5" ht="8.25">
      <c r="A95" s="117" t="s">
        <v>1329</v>
      </c>
      <c r="B95" s="118" t="s">
        <v>1330</v>
      </c>
      <c r="C95" s="352" t="s">
        <v>345</v>
      </c>
      <c r="D95" s="352"/>
      <c r="E95" s="352"/>
    </row>
    <row r="96" spans="1:8" ht="8.25">
      <c r="A96" s="352" t="s">
        <v>1337</v>
      </c>
      <c r="B96" s="352"/>
      <c r="C96" s="352"/>
      <c r="D96" s="366">
        <v>3</v>
      </c>
      <c r="E96" s="369"/>
      <c r="F96" s="369"/>
      <c r="G96" s="369"/>
      <c r="H96" s="369"/>
    </row>
    <row r="97" spans="1:8" ht="8.25">
      <c r="A97" s="352" t="s">
        <v>1333</v>
      </c>
      <c r="B97" s="352"/>
      <c r="C97" s="352"/>
      <c r="D97" s="366">
        <v>2</v>
      </c>
      <c r="E97" s="369"/>
      <c r="F97" s="369"/>
      <c r="G97" s="369"/>
      <c r="H97" s="369"/>
    </row>
    <row r="98" spans="1:8" ht="8.25">
      <c r="A98" s="352" t="s">
        <v>465</v>
      </c>
      <c r="B98" s="352"/>
      <c r="C98" s="352"/>
      <c r="D98" s="367">
        <f>IF(D96=0,,D97/D96*100)</f>
        <v>66.66666666666666</v>
      </c>
      <c r="E98" s="371"/>
      <c r="F98" s="371"/>
      <c r="G98" s="371"/>
      <c r="H98" s="371"/>
    </row>
    <row r="99" spans="4:8" ht="8.25">
      <c r="D99" s="366"/>
      <c r="E99" s="369"/>
      <c r="F99" s="369"/>
      <c r="G99" s="369"/>
      <c r="H99" s="369"/>
    </row>
    <row r="101" spans="1:7" ht="8.25">
      <c r="A101" s="327" t="s">
        <v>463</v>
      </c>
      <c r="B101" s="327"/>
      <c r="C101" s="327"/>
      <c r="D101" s="327"/>
      <c r="E101" s="327"/>
      <c r="F101" s="327"/>
      <c r="G101" s="327"/>
    </row>
    <row r="102" spans="1:8" ht="8.25" customHeight="1">
      <c r="A102" s="329" t="s">
        <v>122</v>
      </c>
      <c r="B102" s="330"/>
      <c r="C102" s="330"/>
      <c r="D102" s="330"/>
      <c r="E102" s="330"/>
      <c r="F102" s="330"/>
      <c r="G102" s="330"/>
      <c r="H102" s="372"/>
    </row>
    <row r="103" spans="1:8" ht="33" customHeight="1">
      <c r="A103" s="330"/>
      <c r="B103" s="330"/>
      <c r="C103" s="330"/>
      <c r="D103" s="330"/>
      <c r="E103" s="330"/>
      <c r="F103" s="330"/>
      <c r="G103" s="330"/>
      <c r="H103" s="372"/>
    </row>
    <row r="104" spans="1:8" ht="8.25" customHeight="1">
      <c r="A104" s="330"/>
      <c r="B104" s="330"/>
      <c r="C104" s="330"/>
      <c r="D104" s="330"/>
      <c r="E104" s="330"/>
      <c r="F104" s="330"/>
      <c r="G104" s="330"/>
      <c r="H104" s="372"/>
    </row>
  </sheetData>
  <mergeCells count="67">
    <mergeCell ref="C64:E64"/>
    <mergeCell ref="A5:C8"/>
    <mergeCell ref="A40:H40"/>
    <mergeCell ref="A41:H42"/>
    <mergeCell ref="A45:D45"/>
    <mergeCell ref="E45:H45"/>
    <mergeCell ref="A58:G58"/>
    <mergeCell ref="A59:H61"/>
    <mergeCell ref="B47:B49"/>
    <mergeCell ref="C47:C49"/>
    <mergeCell ref="D47:D49"/>
    <mergeCell ref="D84:H84"/>
    <mergeCell ref="D85:H85"/>
    <mergeCell ref="D86:H86"/>
    <mergeCell ref="D78:H78"/>
    <mergeCell ref="C81:E81"/>
    <mergeCell ref="A83:C83"/>
    <mergeCell ref="D83:H83"/>
    <mergeCell ref="D79:H79"/>
    <mergeCell ref="A78:C78"/>
    <mergeCell ref="C95:E95"/>
    <mergeCell ref="D92:H92"/>
    <mergeCell ref="D93:H93"/>
    <mergeCell ref="A90:C90"/>
    <mergeCell ref="A91:C91"/>
    <mergeCell ref="D90:H90"/>
    <mergeCell ref="D91:H91"/>
    <mergeCell ref="A79:C79"/>
    <mergeCell ref="C82:E82"/>
    <mergeCell ref="A92:C92"/>
    <mergeCell ref="C94:E94"/>
    <mergeCell ref="A93:C93"/>
    <mergeCell ref="C89:E89"/>
    <mergeCell ref="A84:C84"/>
    <mergeCell ref="A85:C85"/>
    <mergeCell ref="C88:E88"/>
    <mergeCell ref="A86:C86"/>
    <mergeCell ref="A64:B64"/>
    <mergeCell ref="A66:B66"/>
    <mergeCell ref="C67:E67"/>
    <mergeCell ref="A72:C72"/>
    <mergeCell ref="A68:C68"/>
    <mergeCell ref="A69:C69"/>
    <mergeCell ref="A70:C70"/>
    <mergeCell ref="A71:C71"/>
    <mergeCell ref="C65:E65"/>
    <mergeCell ref="C66:E66"/>
    <mergeCell ref="D68:H68"/>
    <mergeCell ref="D69:H69"/>
    <mergeCell ref="D70:H70"/>
    <mergeCell ref="D71:H71"/>
    <mergeCell ref="D72:H72"/>
    <mergeCell ref="D76:H76"/>
    <mergeCell ref="D77:H77"/>
    <mergeCell ref="C74:E74"/>
    <mergeCell ref="A76:C76"/>
    <mergeCell ref="A77:C77"/>
    <mergeCell ref="C75:E75"/>
    <mergeCell ref="D99:H99"/>
    <mergeCell ref="A101:G101"/>
    <mergeCell ref="A102:H104"/>
    <mergeCell ref="D96:H96"/>
    <mergeCell ref="D97:H97"/>
    <mergeCell ref="D98:H98"/>
    <mergeCell ref="A98:C98"/>
    <mergeCell ref="A96:C96"/>
    <mergeCell ref="A97:C97"/>
  </mergeCells>
  <printOptions/>
  <pageMargins left="0.75" right="0.75" top="1" bottom="1" header="0.4921259845" footer="0.4921259845"/>
  <pageSetup horizontalDpi="600" verticalDpi="600" orientation="portrait" paperSize="9" r:id="rId1"/>
  <headerFooter alignWithMargins="0">
    <oddHeader>&amp;C&amp;F</oddHeader>
    <oddFooter>&amp;CStránka &amp;P z &amp;N</oddFooter>
  </headerFooter>
</worksheet>
</file>

<file path=xl/worksheets/sheet7.xml><?xml version="1.0" encoding="utf-8"?>
<worksheet xmlns="http://schemas.openxmlformats.org/spreadsheetml/2006/main" xmlns:r="http://schemas.openxmlformats.org/officeDocument/2006/relationships">
  <dimension ref="A2:H322"/>
  <sheetViews>
    <sheetView workbookViewId="0" topLeftCell="A151">
      <selection activeCell="I174" sqref="I174"/>
    </sheetView>
  </sheetViews>
  <sheetFormatPr defaultColWidth="9.140625" defaultRowHeight="12.75"/>
  <cols>
    <col min="1" max="2" width="7.140625" style="81" customWidth="1"/>
    <col min="3" max="3" width="8.57421875" style="81" customWidth="1"/>
    <col min="4" max="4" width="22.57421875" style="81" customWidth="1"/>
    <col min="5" max="7" width="9.8515625" style="81" customWidth="1"/>
    <col min="8" max="8" width="11.00390625" style="81" customWidth="1"/>
    <col min="9" max="15" width="9.140625" style="128" customWidth="1"/>
    <col min="16" max="16384" width="9.140625" style="81" customWidth="1"/>
  </cols>
  <sheetData>
    <row r="2" ht="11.25">
      <c r="A2" s="122" t="s">
        <v>730</v>
      </c>
    </row>
    <row r="4" spans="1:7" ht="21.75" customHeight="1">
      <c r="A4" s="82"/>
      <c r="B4" s="83"/>
      <c r="C4" s="84"/>
      <c r="D4" s="85"/>
      <c r="E4" s="86" t="s">
        <v>464</v>
      </c>
      <c r="F4" s="86" t="s">
        <v>1295</v>
      </c>
      <c r="G4" s="86" t="s">
        <v>1320</v>
      </c>
    </row>
    <row r="5" spans="1:7" ht="21.75" customHeight="1">
      <c r="A5" s="340" t="s">
        <v>729</v>
      </c>
      <c r="B5" s="341"/>
      <c r="C5" s="342"/>
      <c r="D5" s="48" t="s">
        <v>466</v>
      </c>
      <c r="E5" s="217">
        <f>SUM(E6:E8)</f>
        <v>73515</v>
      </c>
      <c r="F5" s="217">
        <f>SUM(F6:F8)</f>
        <v>26352.65</v>
      </c>
      <c r="G5" s="158">
        <f>SUM(H158)</f>
        <v>35.84662993946814</v>
      </c>
    </row>
    <row r="6" spans="1:7" ht="21.75" customHeight="1">
      <c r="A6" s="343"/>
      <c r="B6" s="344"/>
      <c r="C6" s="345"/>
      <c r="D6" s="69" t="s">
        <v>1318</v>
      </c>
      <c r="E6" s="87">
        <f>SUM(E156)</f>
        <v>73515</v>
      </c>
      <c r="F6" s="87">
        <f>SUM(E157)</f>
        <v>26352.65</v>
      </c>
      <c r="G6" s="88">
        <f>SUM(E158)</f>
        <v>35.84662993946814</v>
      </c>
    </row>
    <row r="7" spans="1:7" ht="21.75" customHeight="1">
      <c r="A7" s="343"/>
      <c r="B7" s="344"/>
      <c r="C7" s="345"/>
      <c r="D7" s="69" t="s">
        <v>1319</v>
      </c>
      <c r="E7" s="87">
        <f>SUM(F156)</f>
        <v>0</v>
      </c>
      <c r="F7" s="87">
        <f>SUM(F157)</f>
        <v>0</v>
      </c>
      <c r="G7" s="88">
        <f>SUM(F158)</f>
        <v>0</v>
      </c>
    </row>
    <row r="8" spans="1:7" ht="21.75" customHeight="1">
      <c r="A8" s="346"/>
      <c r="B8" s="347"/>
      <c r="C8" s="348"/>
      <c r="D8" s="69" t="s">
        <v>469</v>
      </c>
      <c r="E8" s="87">
        <f>SUM(G156)</f>
        <v>0</v>
      </c>
      <c r="F8" s="87">
        <f>SUM(G157)</f>
        <v>0</v>
      </c>
      <c r="G8" s="88">
        <f>SUM(G158)</f>
        <v>0</v>
      </c>
    </row>
    <row r="11" spans="1:8" ht="21.75" customHeight="1">
      <c r="A11" s="89" t="s">
        <v>731</v>
      </c>
      <c r="B11" s="90"/>
      <c r="C11" s="91"/>
      <c r="D11" s="92"/>
      <c r="E11" s="93">
        <f>SUM(E24,E43,E65,E97,E108,E126,E76)</f>
        <v>73515</v>
      </c>
      <c r="F11" s="93">
        <f>SUM(F24,F43,F65,F97,F108,F126,F76)</f>
        <v>26352.650000000005</v>
      </c>
      <c r="G11" s="93">
        <f>SUM(G24,G43,G65,G97,G108,G126,G76)</f>
        <v>78515</v>
      </c>
      <c r="H11" s="93">
        <f>IF(E11=0,,F11/E11*100)</f>
        <v>35.846629939468144</v>
      </c>
    </row>
    <row r="12" spans="1:8" ht="21.75" customHeight="1">
      <c r="A12" s="40"/>
      <c r="B12" s="41" t="s">
        <v>732</v>
      </c>
      <c r="C12" s="42" t="s">
        <v>477</v>
      </c>
      <c r="D12" s="94" t="s">
        <v>733</v>
      </c>
      <c r="E12" s="40" t="s">
        <v>464</v>
      </c>
      <c r="F12" s="40" t="s">
        <v>1295</v>
      </c>
      <c r="G12" s="40" t="s">
        <v>1299</v>
      </c>
      <c r="H12" s="40" t="s">
        <v>465</v>
      </c>
    </row>
    <row r="13" spans="1:8" ht="21.75" customHeight="1">
      <c r="A13" s="95" t="s">
        <v>470</v>
      </c>
      <c r="B13" s="96" t="s">
        <v>471</v>
      </c>
      <c r="C13" s="97"/>
      <c r="D13" s="98" t="s">
        <v>462</v>
      </c>
      <c r="E13" s="99"/>
      <c r="F13" s="99"/>
      <c r="G13" s="99"/>
      <c r="H13" s="99"/>
    </row>
    <row r="14" spans="1:8" ht="21.75" customHeight="1">
      <c r="A14" s="37" t="s">
        <v>473</v>
      </c>
      <c r="B14" s="37" t="s">
        <v>474</v>
      </c>
      <c r="C14" s="14" t="s">
        <v>475</v>
      </c>
      <c r="D14" s="15" t="s">
        <v>734</v>
      </c>
      <c r="E14" s="39">
        <f>SUM(E15:E19)</f>
        <v>3100</v>
      </c>
      <c r="F14" s="39">
        <f>SUM(F15:F19)</f>
        <v>591</v>
      </c>
      <c r="G14" s="39">
        <f>SUM(G15:G19)</f>
        <v>3100</v>
      </c>
      <c r="H14" s="39">
        <f aca="true" t="shared" si="0" ref="H14:H24">IF(E14=0,,F14/E14*100)</f>
        <v>19.064516129032256</v>
      </c>
    </row>
    <row r="15" spans="1:8" ht="21.75" customHeight="1">
      <c r="A15" s="68">
        <v>61</v>
      </c>
      <c r="B15" s="73" t="s">
        <v>735</v>
      </c>
      <c r="C15" s="32" t="s">
        <v>1540</v>
      </c>
      <c r="D15" s="69" t="s">
        <v>742</v>
      </c>
      <c r="E15" s="67">
        <v>600</v>
      </c>
      <c r="F15" s="45">
        <v>165.95</v>
      </c>
      <c r="G15" s="45">
        <v>600</v>
      </c>
      <c r="H15" s="45">
        <f t="shared" si="0"/>
        <v>27.658333333333328</v>
      </c>
    </row>
    <row r="16" spans="1:8" ht="21.75" customHeight="1">
      <c r="A16" s="68">
        <v>62</v>
      </c>
      <c r="B16" s="73" t="s">
        <v>1106</v>
      </c>
      <c r="C16" s="32" t="s">
        <v>1540</v>
      </c>
      <c r="D16" s="69" t="s">
        <v>1310</v>
      </c>
      <c r="E16" s="134">
        <v>1550</v>
      </c>
      <c r="F16" s="45">
        <v>109.56</v>
      </c>
      <c r="G16" s="45">
        <v>1550</v>
      </c>
      <c r="H16" s="45">
        <f t="shared" si="0"/>
        <v>7.0683870967741935</v>
      </c>
    </row>
    <row r="17" spans="1:8" ht="21.75" customHeight="1">
      <c r="A17" s="68">
        <v>631</v>
      </c>
      <c r="B17" s="73" t="s">
        <v>1107</v>
      </c>
      <c r="C17" s="32" t="s">
        <v>1540</v>
      </c>
      <c r="D17" s="33" t="s">
        <v>716</v>
      </c>
      <c r="E17" s="134">
        <v>40</v>
      </c>
      <c r="F17" s="45">
        <v>0</v>
      </c>
      <c r="G17" s="45">
        <v>40</v>
      </c>
      <c r="H17" s="45">
        <f t="shared" si="0"/>
        <v>0</v>
      </c>
    </row>
    <row r="18" spans="1:8" ht="21.75" customHeight="1">
      <c r="A18" s="68">
        <v>633</v>
      </c>
      <c r="B18" s="73" t="s">
        <v>1108</v>
      </c>
      <c r="C18" s="32" t="s">
        <v>1540</v>
      </c>
      <c r="D18" s="33" t="s">
        <v>1349</v>
      </c>
      <c r="E18" s="134">
        <v>110</v>
      </c>
      <c r="F18" s="45">
        <v>29.89</v>
      </c>
      <c r="G18" s="45">
        <v>110</v>
      </c>
      <c r="H18" s="45">
        <f t="shared" si="0"/>
        <v>27.172727272727272</v>
      </c>
    </row>
    <row r="19" spans="1:8" ht="21.75" customHeight="1">
      <c r="A19" s="68">
        <v>637</v>
      </c>
      <c r="B19" s="73" t="s">
        <v>1109</v>
      </c>
      <c r="C19" s="32" t="s">
        <v>1540</v>
      </c>
      <c r="D19" s="69" t="s">
        <v>1301</v>
      </c>
      <c r="E19" s="67">
        <v>800</v>
      </c>
      <c r="F19" s="45">
        <v>285.6</v>
      </c>
      <c r="G19" s="45">
        <v>800</v>
      </c>
      <c r="H19" s="45">
        <f t="shared" si="0"/>
        <v>35.7</v>
      </c>
    </row>
    <row r="20" spans="1:8" ht="21.75" customHeight="1">
      <c r="A20" s="47" t="s">
        <v>1704</v>
      </c>
      <c r="B20" s="47" t="s">
        <v>1705</v>
      </c>
      <c r="C20" s="25" t="s">
        <v>475</v>
      </c>
      <c r="D20" s="17" t="s">
        <v>1304</v>
      </c>
      <c r="E20" s="39">
        <f>SUM(E21:E23)</f>
        <v>9800</v>
      </c>
      <c r="F20" s="39">
        <f>SUM(F21:F23)</f>
        <v>5632.76</v>
      </c>
      <c r="G20" s="39">
        <f>SUM(G21:G23)</f>
        <v>9800</v>
      </c>
      <c r="H20" s="39">
        <f t="shared" si="0"/>
        <v>57.47714285714286</v>
      </c>
    </row>
    <row r="21" spans="1:8" ht="21.75" customHeight="1">
      <c r="A21" s="68">
        <v>61</v>
      </c>
      <c r="B21" s="73" t="s">
        <v>736</v>
      </c>
      <c r="C21" s="32" t="s">
        <v>1540</v>
      </c>
      <c r="D21" s="69" t="s">
        <v>742</v>
      </c>
      <c r="E21" s="45">
        <v>8200</v>
      </c>
      <c r="F21" s="45">
        <v>4116.07</v>
      </c>
      <c r="G21" s="45">
        <v>8200</v>
      </c>
      <c r="H21" s="45">
        <f t="shared" si="0"/>
        <v>50.1959756097561</v>
      </c>
    </row>
    <row r="22" spans="1:8" ht="21.75" customHeight="1">
      <c r="A22" s="68">
        <v>62</v>
      </c>
      <c r="B22" s="73" t="s">
        <v>737</v>
      </c>
      <c r="C22" s="32" t="s">
        <v>1540</v>
      </c>
      <c r="D22" s="69" t="s">
        <v>1310</v>
      </c>
      <c r="E22" s="45">
        <v>1600</v>
      </c>
      <c r="F22" s="45">
        <v>1468.85</v>
      </c>
      <c r="G22" s="45">
        <v>1600</v>
      </c>
      <c r="H22" s="45">
        <f t="shared" si="0"/>
        <v>91.803125</v>
      </c>
    </row>
    <row r="23" spans="1:8" ht="21.75" customHeight="1">
      <c r="A23" s="68">
        <v>637</v>
      </c>
      <c r="B23" s="73" t="s">
        <v>738</v>
      </c>
      <c r="C23" s="32" t="s">
        <v>1540</v>
      </c>
      <c r="D23" s="69" t="s">
        <v>1301</v>
      </c>
      <c r="E23" s="45">
        <v>0</v>
      </c>
      <c r="F23" s="45">
        <v>47.84</v>
      </c>
      <c r="G23" s="45">
        <v>0</v>
      </c>
      <c r="H23" s="45">
        <f t="shared" si="0"/>
        <v>0</v>
      </c>
    </row>
    <row r="24" spans="1:8" ht="21.75" customHeight="1">
      <c r="A24" s="48"/>
      <c r="B24" s="103"/>
      <c r="C24" s="104" t="s">
        <v>1540</v>
      </c>
      <c r="D24" s="48" t="s">
        <v>466</v>
      </c>
      <c r="E24" s="50">
        <f>SUM(E20,E14)</f>
        <v>12900</v>
      </c>
      <c r="F24" s="50">
        <f>SUM(F20,F14)</f>
        <v>6223.76</v>
      </c>
      <c r="G24" s="50">
        <f>SUM(G20,G14)</f>
        <v>12900</v>
      </c>
      <c r="H24" s="50">
        <f t="shared" si="0"/>
        <v>48.246201550387596</v>
      </c>
    </row>
    <row r="25" spans="1:8" ht="21.75" customHeight="1">
      <c r="A25" s="58"/>
      <c r="B25" s="59"/>
      <c r="C25" s="60"/>
      <c r="D25" s="61"/>
      <c r="E25" s="58"/>
      <c r="F25" s="58"/>
      <c r="G25" s="58"/>
      <c r="H25" s="58"/>
    </row>
    <row r="26" spans="1:8" ht="21.75" customHeight="1">
      <c r="A26" s="327" t="s">
        <v>713</v>
      </c>
      <c r="B26" s="327"/>
      <c r="C26" s="327"/>
      <c r="D26" s="327"/>
      <c r="E26" s="327"/>
      <c r="F26" s="327"/>
      <c r="G26" s="327"/>
      <c r="H26" s="328"/>
    </row>
    <row r="27" spans="1:8" ht="27" customHeight="1">
      <c r="A27" s="329" t="s">
        <v>186</v>
      </c>
      <c r="B27" s="330"/>
      <c r="C27" s="330"/>
      <c r="D27" s="330"/>
      <c r="E27" s="330"/>
      <c r="F27" s="330"/>
      <c r="G27" s="330"/>
      <c r="H27" s="330"/>
    </row>
    <row r="28" spans="1:8" ht="27" customHeight="1">
      <c r="A28" s="330"/>
      <c r="B28" s="330"/>
      <c r="C28" s="330"/>
      <c r="D28" s="330"/>
      <c r="E28" s="330"/>
      <c r="F28" s="330"/>
      <c r="G28" s="330"/>
      <c r="H28" s="330"/>
    </row>
    <row r="29" spans="1:8" ht="21.75" customHeight="1">
      <c r="A29" s="58"/>
      <c r="B29" s="59"/>
      <c r="C29" s="60"/>
      <c r="D29" s="61"/>
      <c r="E29" s="58"/>
      <c r="F29" s="58"/>
      <c r="G29" s="58"/>
      <c r="H29" s="58"/>
    </row>
    <row r="30" spans="1:8" ht="21.75" customHeight="1">
      <c r="A30" s="40"/>
      <c r="B30" s="41" t="s">
        <v>739</v>
      </c>
      <c r="C30" s="42" t="s">
        <v>477</v>
      </c>
      <c r="D30" s="19" t="s">
        <v>555</v>
      </c>
      <c r="E30" s="40" t="s">
        <v>464</v>
      </c>
      <c r="F30" s="40" t="s">
        <v>1295</v>
      </c>
      <c r="G30" s="40" t="s">
        <v>1299</v>
      </c>
      <c r="H30" s="40" t="s">
        <v>465</v>
      </c>
    </row>
    <row r="31" spans="1:8" ht="21.75" customHeight="1">
      <c r="A31" s="95" t="s">
        <v>470</v>
      </c>
      <c r="B31" s="96" t="s">
        <v>471</v>
      </c>
      <c r="C31" s="97" t="s">
        <v>472</v>
      </c>
      <c r="D31" s="98" t="s">
        <v>462</v>
      </c>
      <c r="E31" s="99"/>
      <c r="F31" s="99"/>
      <c r="G31" s="99"/>
      <c r="H31" s="99"/>
    </row>
    <row r="32" spans="1:8" ht="21.75" customHeight="1">
      <c r="A32" s="37" t="s">
        <v>473</v>
      </c>
      <c r="B32" s="37" t="s">
        <v>474</v>
      </c>
      <c r="C32" s="14" t="s">
        <v>475</v>
      </c>
      <c r="D32" s="15" t="s">
        <v>734</v>
      </c>
      <c r="E32" s="100">
        <f>SUM(E33:E38)</f>
        <v>6030</v>
      </c>
      <c r="F32" s="100">
        <f>SUM(F33:F38)</f>
        <v>325.44</v>
      </c>
      <c r="G32" s="100">
        <f>SUM(G33:G38)</f>
        <v>6030</v>
      </c>
      <c r="H32" s="39">
        <f aca="true" t="shared" si="1" ref="H32:H43">IF(E32=0,,F32/E32*100)</f>
        <v>5.397014925373134</v>
      </c>
    </row>
    <row r="33" spans="1:8" ht="21.75" customHeight="1">
      <c r="A33" s="68">
        <v>61</v>
      </c>
      <c r="B33" s="73" t="s">
        <v>740</v>
      </c>
      <c r="C33" s="32" t="s">
        <v>1540</v>
      </c>
      <c r="D33" s="69" t="s">
        <v>742</v>
      </c>
      <c r="E33" s="66">
        <v>3900</v>
      </c>
      <c r="F33" s="45">
        <v>0</v>
      </c>
      <c r="G33" s="102">
        <v>3900</v>
      </c>
      <c r="H33" s="45">
        <f t="shared" si="1"/>
        <v>0</v>
      </c>
    </row>
    <row r="34" spans="1:8" ht="21.75" customHeight="1">
      <c r="A34" s="68">
        <v>62</v>
      </c>
      <c r="B34" s="73" t="s">
        <v>1110</v>
      </c>
      <c r="C34" s="32" t="s">
        <v>1540</v>
      </c>
      <c r="D34" s="69" t="s">
        <v>1310</v>
      </c>
      <c r="E34" s="66">
        <v>1330</v>
      </c>
      <c r="F34" s="45">
        <v>0</v>
      </c>
      <c r="G34" s="102">
        <v>1330</v>
      </c>
      <c r="H34" s="45">
        <f t="shared" si="1"/>
        <v>0</v>
      </c>
    </row>
    <row r="35" spans="1:8" ht="21.75" customHeight="1">
      <c r="A35" s="68">
        <v>631</v>
      </c>
      <c r="B35" s="73" t="s">
        <v>1111</v>
      </c>
      <c r="C35" s="32" t="s">
        <v>1540</v>
      </c>
      <c r="D35" s="33" t="s">
        <v>716</v>
      </c>
      <c r="E35" s="66">
        <v>0</v>
      </c>
      <c r="F35" s="45">
        <v>9</v>
      </c>
      <c r="G35" s="102">
        <v>0</v>
      </c>
      <c r="H35" s="45">
        <f t="shared" si="1"/>
        <v>0</v>
      </c>
    </row>
    <row r="36" spans="1:8" ht="21.75" customHeight="1">
      <c r="A36" s="68">
        <v>632</v>
      </c>
      <c r="B36" s="73" t="s">
        <v>1112</v>
      </c>
      <c r="C36" s="32" t="s">
        <v>1540</v>
      </c>
      <c r="D36" s="33" t="s">
        <v>1553</v>
      </c>
      <c r="E36" s="66">
        <v>145</v>
      </c>
      <c r="F36" s="45">
        <v>75</v>
      </c>
      <c r="G36" s="102">
        <v>145</v>
      </c>
      <c r="H36" s="45">
        <f t="shared" si="1"/>
        <v>51.724137931034484</v>
      </c>
    </row>
    <row r="37" spans="1:8" ht="21.75" customHeight="1">
      <c r="A37" s="68">
        <v>633</v>
      </c>
      <c r="B37" s="73" t="s">
        <v>1113</v>
      </c>
      <c r="C37" s="32" t="s">
        <v>1540</v>
      </c>
      <c r="D37" s="33" t="s">
        <v>1349</v>
      </c>
      <c r="E37" s="66">
        <v>0</v>
      </c>
      <c r="F37" s="66">
        <v>0</v>
      </c>
      <c r="G37" s="66">
        <v>0</v>
      </c>
      <c r="H37" s="45">
        <f t="shared" si="1"/>
        <v>0</v>
      </c>
    </row>
    <row r="38" spans="1:8" ht="21.75" customHeight="1">
      <c r="A38" s="68">
        <v>637</v>
      </c>
      <c r="B38" s="73" t="s">
        <v>1114</v>
      </c>
      <c r="C38" s="32" t="s">
        <v>1540</v>
      </c>
      <c r="D38" s="69" t="s">
        <v>1301</v>
      </c>
      <c r="E38" s="66">
        <v>655</v>
      </c>
      <c r="F38" s="45">
        <v>241.44</v>
      </c>
      <c r="G38" s="102">
        <v>655</v>
      </c>
      <c r="H38" s="45">
        <f t="shared" si="1"/>
        <v>36.861068702290076</v>
      </c>
    </row>
    <row r="39" spans="1:8" ht="21.75" customHeight="1">
      <c r="A39" s="37" t="s">
        <v>1704</v>
      </c>
      <c r="B39" s="37" t="s">
        <v>1705</v>
      </c>
      <c r="C39" s="14" t="s">
        <v>475</v>
      </c>
      <c r="D39" s="15" t="s">
        <v>1304</v>
      </c>
      <c r="E39" s="39">
        <f>SUM(E40:E42)</f>
        <v>12000</v>
      </c>
      <c r="F39" s="39">
        <f>SUM(F40:F42)</f>
        <v>8640.390000000001</v>
      </c>
      <c r="G39" s="39">
        <f>SUM(G40:G42)</f>
        <v>12000</v>
      </c>
      <c r="H39" s="39">
        <f t="shared" si="1"/>
        <v>72.00325000000001</v>
      </c>
    </row>
    <row r="40" spans="1:8" ht="21.75" customHeight="1">
      <c r="A40" s="68">
        <v>61</v>
      </c>
      <c r="B40" s="73" t="s">
        <v>741</v>
      </c>
      <c r="C40" s="32" t="s">
        <v>1540</v>
      </c>
      <c r="D40" s="69" t="s">
        <v>742</v>
      </c>
      <c r="E40" s="45">
        <v>8800</v>
      </c>
      <c r="F40" s="45">
        <v>6336.14</v>
      </c>
      <c r="G40" s="45">
        <v>8800</v>
      </c>
      <c r="H40" s="45">
        <f t="shared" si="1"/>
        <v>72.00159090909092</v>
      </c>
    </row>
    <row r="41" spans="1:8" ht="21.75" customHeight="1">
      <c r="A41" s="68">
        <v>62</v>
      </c>
      <c r="B41" s="73" t="s">
        <v>743</v>
      </c>
      <c r="C41" s="32" t="s">
        <v>1540</v>
      </c>
      <c r="D41" s="69" t="s">
        <v>1310</v>
      </c>
      <c r="E41" s="45">
        <v>3100</v>
      </c>
      <c r="F41" s="45">
        <v>2238.82</v>
      </c>
      <c r="G41" s="45">
        <v>3100</v>
      </c>
      <c r="H41" s="45">
        <f t="shared" si="1"/>
        <v>72.22000000000001</v>
      </c>
    </row>
    <row r="42" spans="1:8" ht="21.75" customHeight="1">
      <c r="A42" s="68">
        <v>637</v>
      </c>
      <c r="B42" s="73" t="s">
        <v>744</v>
      </c>
      <c r="C42" s="32" t="s">
        <v>1540</v>
      </c>
      <c r="D42" s="69" t="s">
        <v>1301</v>
      </c>
      <c r="E42" s="45">
        <v>100</v>
      </c>
      <c r="F42" s="45">
        <v>65.43</v>
      </c>
      <c r="G42" s="45">
        <v>100</v>
      </c>
      <c r="H42" s="45">
        <f t="shared" si="1"/>
        <v>65.43</v>
      </c>
    </row>
    <row r="43" spans="1:8" ht="21.75" customHeight="1">
      <c r="A43" s="48"/>
      <c r="B43" s="103"/>
      <c r="C43" s="104" t="s">
        <v>1540</v>
      </c>
      <c r="D43" s="48" t="s">
        <v>466</v>
      </c>
      <c r="E43" s="50">
        <f>SUM(E39,E32)</f>
        <v>18030</v>
      </c>
      <c r="F43" s="50">
        <f>SUM(F39,F32)</f>
        <v>8965.830000000002</v>
      </c>
      <c r="G43" s="50">
        <f>SUM(G39,G32)</f>
        <v>18030</v>
      </c>
      <c r="H43" s="50">
        <f t="shared" si="1"/>
        <v>49.72728785357738</v>
      </c>
    </row>
    <row r="44" spans="1:8" ht="21.75" customHeight="1">
      <c r="A44" s="58"/>
      <c r="B44" s="59"/>
      <c r="C44" s="60"/>
      <c r="D44" s="61"/>
      <c r="E44" s="58"/>
      <c r="F44" s="58"/>
      <c r="G44" s="58"/>
      <c r="H44" s="58"/>
    </row>
    <row r="45" spans="1:8" ht="21.75" customHeight="1">
      <c r="A45" s="327" t="s">
        <v>713</v>
      </c>
      <c r="B45" s="327"/>
      <c r="C45" s="327"/>
      <c r="D45" s="327"/>
      <c r="E45" s="327"/>
      <c r="F45" s="327"/>
      <c r="G45" s="327"/>
      <c r="H45" s="328"/>
    </row>
    <row r="46" spans="1:8" ht="20.25" customHeight="1">
      <c r="A46" s="329" t="s">
        <v>187</v>
      </c>
      <c r="B46" s="330"/>
      <c r="C46" s="330"/>
      <c r="D46" s="330"/>
      <c r="E46" s="330"/>
      <c r="F46" s="330"/>
      <c r="G46" s="330"/>
      <c r="H46" s="330"/>
    </row>
    <row r="47" spans="1:8" ht="21.75" customHeight="1">
      <c r="A47" s="330"/>
      <c r="B47" s="330"/>
      <c r="C47" s="330"/>
      <c r="D47" s="330"/>
      <c r="E47" s="330"/>
      <c r="F47" s="330"/>
      <c r="G47" s="330"/>
      <c r="H47" s="330"/>
    </row>
    <row r="48" spans="1:8" ht="21.75" customHeight="1">
      <c r="A48" s="58"/>
      <c r="B48" s="59"/>
      <c r="C48" s="60"/>
      <c r="D48" s="61"/>
      <c r="E48" s="58"/>
      <c r="F48" s="58"/>
      <c r="G48" s="58"/>
      <c r="H48" s="58"/>
    </row>
    <row r="49" spans="1:8" ht="21.75" customHeight="1">
      <c r="A49" s="40"/>
      <c r="B49" s="41" t="s">
        <v>1554</v>
      </c>
      <c r="C49" s="42" t="s">
        <v>477</v>
      </c>
      <c r="D49" s="94" t="s">
        <v>557</v>
      </c>
      <c r="E49" s="40" t="s">
        <v>464</v>
      </c>
      <c r="F49" s="40" t="s">
        <v>1295</v>
      </c>
      <c r="G49" s="40" t="s">
        <v>1299</v>
      </c>
      <c r="H49" s="40" t="s">
        <v>465</v>
      </c>
    </row>
    <row r="50" spans="1:8" ht="21.75" customHeight="1">
      <c r="A50" s="95" t="s">
        <v>470</v>
      </c>
      <c r="B50" s="96" t="s">
        <v>471</v>
      </c>
      <c r="C50" s="97" t="s">
        <v>472</v>
      </c>
      <c r="D50" s="98" t="s">
        <v>462</v>
      </c>
      <c r="E50" s="99"/>
      <c r="F50" s="99"/>
      <c r="G50" s="99"/>
      <c r="H50" s="99"/>
    </row>
    <row r="51" spans="1:8" ht="21.75" customHeight="1">
      <c r="A51" s="37" t="s">
        <v>473</v>
      </c>
      <c r="B51" s="37" t="s">
        <v>474</v>
      </c>
      <c r="C51" s="14" t="s">
        <v>475</v>
      </c>
      <c r="D51" s="38" t="s">
        <v>476</v>
      </c>
      <c r="E51" s="39">
        <f>SUM(E52:E56)</f>
        <v>12275</v>
      </c>
      <c r="F51" s="39">
        <f>SUM(F52:F56)</f>
        <v>1879.2</v>
      </c>
      <c r="G51" s="39">
        <f>SUM(G52:G56)</f>
        <v>12275</v>
      </c>
      <c r="H51" s="39">
        <f>SUM(H52:H52)</f>
        <v>0</v>
      </c>
    </row>
    <row r="52" spans="1:8" ht="21.75" customHeight="1">
      <c r="A52" s="68">
        <v>61</v>
      </c>
      <c r="B52" s="73" t="s">
        <v>1115</v>
      </c>
      <c r="C52" s="32" t="s">
        <v>1540</v>
      </c>
      <c r="D52" s="69" t="s">
        <v>742</v>
      </c>
      <c r="E52" s="67">
        <v>5812</v>
      </c>
      <c r="F52" s="45">
        <v>0</v>
      </c>
      <c r="G52" s="45">
        <v>5812</v>
      </c>
      <c r="H52" s="45">
        <f aca="true" t="shared" si="2" ref="H52:H65">IF(E52=0,,F52/E52*100)</f>
        <v>0</v>
      </c>
    </row>
    <row r="53" spans="1:8" ht="21.75" customHeight="1">
      <c r="A53" s="65">
        <v>62</v>
      </c>
      <c r="B53" s="64" t="s">
        <v>1116</v>
      </c>
      <c r="C53" s="65" t="s">
        <v>1540</v>
      </c>
      <c r="D53" s="75" t="s">
        <v>1310</v>
      </c>
      <c r="E53" s="134">
        <v>2588</v>
      </c>
      <c r="F53" s="45">
        <v>594.3</v>
      </c>
      <c r="G53" s="45">
        <v>2588</v>
      </c>
      <c r="H53" s="45">
        <f t="shared" si="2"/>
        <v>22.963678516228747</v>
      </c>
    </row>
    <row r="54" spans="1:8" ht="21.75" customHeight="1">
      <c r="A54" s="74">
        <v>632</v>
      </c>
      <c r="B54" s="64" t="s">
        <v>1117</v>
      </c>
      <c r="C54" s="65" t="s">
        <v>1540</v>
      </c>
      <c r="D54" s="70" t="s">
        <v>1553</v>
      </c>
      <c r="E54" s="134">
        <v>800</v>
      </c>
      <c r="F54" s="45">
        <v>0</v>
      </c>
      <c r="G54" s="45">
        <v>800</v>
      </c>
      <c r="H54" s="45">
        <f t="shared" si="2"/>
        <v>0</v>
      </c>
    </row>
    <row r="55" spans="1:8" ht="21.75" customHeight="1">
      <c r="A55" s="74">
        <v>637</v>
      </c>
      <c r="B55" s="64" t="s">
        <v>1118</v>
      </c>
      <c r="C55" s="65" t="s">
        <v>1540</v>
      </c>
      <c r="D55" s="75" t="s">
        <v>1301</v>
      </c>
      <c r="E55" s="134">
        <v>650</v>
      </c>
      <c r="F55" s="45">
        <v>72</v>
      </c>
      <c r="G55" s="45">
        <v>650</v>
      </c>
      <c r="H55" s="45">
        <f t="shared" si="2"/>
        <v>11.076923076923077</v>
      </c>
    </row>
    <row r="56" spans="1:8" ht="21.75" customHeight="1">
      <c r="A56" s="74">
        <v>641</v>
      </c>
      <c r="B56" s="64" t="s">
        <v>1119</v>
      </c>
      <c r="C56" s="65" t="s">
        <v>1540</v>
      </c>
      <c r="D56" s="75" t="s">
        <v>1120</v>
      </c>
      <c r="E56" s="134">
        <v>2425</v>
      </c>
      <c r="F56" s="45">
        <v>1212.9</v>
      </c>
      <c r="G56" s="45">
        <v>2425</v>
      </c>
      <c r="H56" s="45">
        <f t="shared" si="2"/>
        <v>50.016494845360825</v>
      </c>
    </row>
    <row r="57" spans="1:8" ht="21.75" customHeight="1">
      <c r="A57" s="47" t="s">
        <v>1704</v>
      </c>
      <c r="B57" s="47" t="s">
        <v>1705</v>
      </c>
      <c r="C57" s="25" t="s">
        <v>475</v>
      </c>
      <c r="D57" s="17" t="s">
        <v>1304</v>
      </c>
      <c r="E57" s="39">
        <f>SUM(E58:E64)</f>
        <v>10500</v>
      </c>
      <c r="F57" s="39">
        <f>SUM(F58:F64)</f>
        <v>7737.05</v>
      </c>
      <c r="G57" s="39">
        <f>SUM(G58:G64)</f>
        <v>10500</v>
      </c>
      <c r="H57" s="39">
        <f t="shared" si="2"/>
        <v>73.68619047619049</v>
      </c>
    </row>
    <row r="58" spans="1:8" ht="21.75" customHeight="1">
      <c r="A58" s="68">
        <v>61</v>
      </c>
      <c r="B58" s="73" t="s">
        <v>1555</v>
      </c>
      <c r="C58" s="32" t="s">
        <v>1540</v>
      </c>
      <c r="D58" s="69" t="s">
        <v>742</v>
      </c>
      <c r="E58" s="45">
        <v>8188</v>
      </c>
      <c r="F58" s="45">
        <v>5943.01</v>
      </c>
      <c r="G58" s="45">
        <v>8188</v>
      </c>
      <c r="H58" s="45">
        <f t="shared" si="2"/>
        <v>72.58194919394235</v>
      </c>
    </row>
    <row r="59" spans="1:8" ht="21.75" customHeight="1">
      <c r="A59" s="68">
        <v>62</v>
      </c>
      <c r="B59" s="73" t="s">
        <v>1556</v>
      </c>
      <c r="C59" s="32" t="s">
        <v>1540</v>
      </c>
      <c r="D59" s="69" t="s">
        <v>1310</v>
      </c>
      <c r="E59" s="45">
        <v>2312</v>
      </c>
      <c r="F59" s="45">
        <v>1482.6</v>
      </c>
      <c r="G59" s="45">
        <v>2312</v>
      </c>
      <c r="H59" s="45">
        <f t="shared" si="2"/>
        <v>64.12629757785466</v>
      </c>
    </row>
    <row r="60" spans="1:8" ht="21.75" customHeight="1">
      <c r="A60" s="68">
        <v>631</v>
      </c>
      <c r="B60" s="73" t="s">
        <v>1557</v>
      </c>
      <c r="C60" s="32" t="s">
        <v>1540</v>
      </c>
      <c r="D60" s="33" t="s">
        <v>716</v>
      </c>
      <c r="E60" s="45">
        <v>0</v>
      </c>
      <c r="F60" s="45">
        <v>0</v>
      </c>
      <c r="G60" s="45">
        <v>0</v>
      </c>
      <c r="H60" s="45">
        <f>IF(E60=0,,F60/E60*100)</f>
        <v>0</v>
      </c>
    </row>
    <row r="61" spans="1:8" ht="21.75" customHeight="1">
      <c r="A61" s="68">
        <v>632</v>
      </c>
      <c r="B61" s="73" t="s">
        <v>819</v>
      </c>
      <c r="C61" s="32" t="s">
        <v>1540</v>
      </c>
      <c r="D61" s="33" t="s">
        <v>1553</v>
      </c>
      <c r="E61" s="45">
        <v>0</v>
      </c>
      <c r="F61" s="45">
        <v>0</v>
      </c>
      <c r="G61" s="45">
        <v>0</v>
      </c>
      <c r="H61" s="45">
        <f>IF(E61=0,,F61/E61*100)</f>
        <v>0</v>
      </c>
    </row>
    <row r="62" spans="1:8" ht="21.75" customHeight="1">
      <c r="A62" s="68">
        <v>633</v>
      </c>
      <c r="B62" s="73" t="s">
        <v>346</v>
      </c>
      <c r="C62" s="32" t="s">
        <v>1540</v>
      </c>
      <c r="D62" s="33" t="s">
        <v>1349</v>
      </c>
      <c r="E62" s="45">
        <v>0</v>
      </c>
      <c r="F62" s="45">
        <v>0</v>
      </c>
      <c r="G62" s="45">
        <v>0</v>
      </c>
      <c r="H62" s="45">
        <f>IF(E62=0,,F62/E62*100)</f>
        <v>0</v>
      </c>
    </row>
    <row r="63" spans="1:8" ht="21.75" customHeight="1">
      <c r="A63" s="68">
        <v>636</v>
      </c>
      <c r="B63" s="73" t="s">
        <v>347</v>
      </c>
      <c r="C63" s="32" t="s">
        <v>1540</v>
      </c>
      <c r="D63" s="33" t="s">
        <v>348</v>
      </c>
      <c r="E63" s="45">
        <v>0</v>
      </c>
      <c r="F63" s="45">
        <v>0</v>
      </c>
      <c r="G63" s="45">
        <v>0</v>
      </c>
      <c r="H63" s="45">
        <f>IF(E63=0,,F63/E63*100)</f>
        <v>0</v>
      </c>
    </row>
    <row r="64" spans="1:8" ht="21.75" customHeight="1">
      <c r="A64" s="68">
        <v>637</v>
      </c>
      <c r="B64" s="73" t="s">
        <v>349</v>
      </c>
      <c r="C64" s="32" t="s">
        <v>1540</v>
      </c>
      <c r="D64" s="69" t="s">
        <v>1301</v>
      </c>
      <c r="E64" s="45">
        <v>0</v>
      </c>
      <c r="F64" s="45">
        <v>311.44</v>
      </c>
      <c r="G64" s="45">
        <v>0</v>
      </c>
      <c r="H64" s="45">
        <f>IF(E64=0,,F64/E64*100)</f>
        <v>0</v>
      </c>
    </row>
    <row r="65" spans="1:8" ht="21.75" customHeight="1">
      <c r="A65" s="48"/>
      <c r="B65" s="103"/>
      <c r="C65" s="104" t="s">
        <v>1540</v>
      </c>
      <c r="D65" s="48" t="s">
        <v>466</v>
      </c>
      <c r="E65" s="50">
        <f>SUM(E57,E51)</f>
        <v>22775</v>
      </c>
      <c r="F65" s="50">
        <f>SUM(F57,F51)</f>
        <v>9616.25</v>
      </c>
      <c r="G65" s="50">
        <f>SUM(G57,G51)</f>
        <v>22775</v>
      </c>
      <c r="H65" s="50">
        <f t="shared" si="2"/>
        <v>42.222832052689355</v>
      </c>
    </row>
    <row r="66" spans="1:8" ht="21.75" customHeight="1">
      <c r="A66" s="58"/>
      <c r="B66" s="59"/>
      <c r="C66" s="60"/>
      <c r="D66" s="61"/>
      <c r="E66" s="58"/>
      <c r="F66" s="58"/>
      <c r="G66" s="58"/>
      <c r="H66" s="58"/>
    </row>
    <row r="67" spans="1:8" ht="21.75" customHeight="1">
      <c r="A67" s="327" t="s">
        <v>713</v>
      </c>
      <c r="B67" s="327"/>
      <c r="C67" s="327"/>
      <c r="D67" s="327"/>
      <c r="E67" s="327"/>
      <c r="F67" s="327"/>
      <c r="G67" s="327"/>
      <c r="H67" s="328"/>
    </row>
    <row r="68" spans="1:8" ht="21.75" customHeight="1">
      <c r="A68" s="329" t="s">
        <v>188</v>
      </c>
      <c r="B68" s="330"/>
      <c r="C68" s="330"/>
      <c r="D68" s="330"/>
      <c r="E68" s="330"/>
      <c r="F68" s="330"/>
      <c r="G68" s="330"/>
      <c r="H68" s="330"/>
    </row>
    <row r="69" spans="1:8" ht="27.75" customHeight="1">
      <c r="A69" s="330"/>
      <c r="B69" s="330"/>
      <c r="C69" s="330"/>
      <c r="D69" s="330"/>
      <c r="E69" s="330"/>
      <c r="F69" s="330"/>
      <c r="G69" s="330"/>
      <c r="H69" s="330"/>
    </row>
    <row r="70" spans="1:8" ht="21.75" customHeight="1">
      <c r="A70" s="58"/>
      <c r="B70" s="59"/>
      <c r="C70" s="60"/>
      <c r="D70" s="61"/>
      <c r="E70" s="58"/>
      <c r="F70" s="58"/>
      <c r="G70" s="58"/>
      <c r="H70" s="58"/>
    </row>
    <row r="71" spans="1:8" ht="21.75" customHeight="1">
      <c r="A71" s="40"/>
      <c r="B71" s="41" t="s">
        <v>820</v>
      </c>
      <c r="C71" s="42" t="s">
        <v>477</v>
      </c>
      <c r="D71" s="94" t="s">
        <v>956</v>
      </c>
      <c r="E71" s="40" t="s">
        <v>464</v>
      </c>
      <c r="F71" s="40" t="s">
        <v>1295</v>
      </c>
      <c r="G71" s="40" t="s">
        <v>1299</v>
      </c>
      <c r="H71" s="40" t="s">
        <v>465</v>
      </c>
    </row>
    <row r="72" spans="1:8" ht="21.75" customHeight="1">
      <c r="A72" s="95" t="s">
        <v>470</v>
      </c>
      <c r="B72" s="96" t="s">
        <v>471</v>
      </c>
      <c r="C72" s="97"/>
      <c r="D72" s="98" t="s">
        <v>822</v>
      </c>
      <c r="E72" s="99"/>
      <c r="F72" s="99"/>
      <c r="G72" s="99"/>
      <c r="H72" s="99"/>
    </row>
    <row r="73" spans="1:8" ht="21.75" customHeight="1">
      <c r="A73" s="37" t="s">
        <v>1704</v>
      </c>
      <c r="B73" s="37" t="s">
        <v>1705</v>
      </c>
      <c r="C73" s="14" t="s">
        <v>475</v>
      </c>
      <c r="D73" s="15" t="s">
        <v>1304</v>
      </c>
      <c r="E73" s="39">
        <f>SUM(E74:E75)</f>
        <v>2600</v>
      </c>
      <c r="F73" s="39">
        <f>SUM(F74:F75)</f>
        <v>0</v>
      </c>
      <c r="G73" s="39">
        <f>SUM(G74:G75)</f>
        <v>2600</v>
      </c>
      <c r="H73" s="39">
        <f>IF(E73=0,,F73/E73*100)</f>
        <v>0</v>
      </c>
    </row>
    <row r="74" spans="1:8" ht="21.75" customHeight="1">
      <c r="A74" s="68">
        <v>61</v>
      </c>
      <c r="B74" s="73" t="s">
        <v>824</v>
      </c>
      <c r="C74" s="32" t="s">
        <v>1540</v>
      </c>
      <c r="D74" s="69" t="s">
        <v>742</v>
      </c>
      <c r="E74" s="46">
        <v>2030</v>
      </c>
      <c r="F74" s="127">
        <v>0</v>
      </c>
      <c r="G74" s="46">
        <v>2030</v>
      </c>
      <c r="H74" s="127">
        <f>IF(E74=0,,F74/E74*100)</f>
        <v>0</v>
      </c>
    </row>
    <row r="75" spans="1:8" ht="21.75" customHeight="1">
      <c r="A75" s="68">
        <v>62</v>
      </c>
      <c r="B75" s="73" t="s">
        <v>825</v>
      </c>
      <c r="C75" s="32" t="s">
        <v>1540</v>
      </c>
      <c r="D75" s="69" t="s">
        <v>1310</v>
      </c>
      <c r="E75" s="46">
        <v>570</v>
      </c>
      <c r="F75" s="46">
        <v>0</v>
      </c>
      <c r="G75" s="46">
        <v>570</v>
      </c>
      <c r="H75" s="127">
        <f>IF(E75=0,,F75/E75*100)</f>
        <v>0</v>
      </c>
    </row>
    <row r="76" spans="1:8" ht="21.75" customHeight="1">
      <c r="A76" s="48"/>
      <c r="B76" s="103"/>
      <c r="C76" s="104" t="s">
        <v>1540</v>
      </c>
      <c r="D76" s="48" t="s">
        <v>466</v>
      </c>
      <c r="E76" s="50">
        <f>SUM(E73)</f>
        <v>2600</v>
      </c>
      <c r="F76" s="50">
        <f>SUM(F73)</f>
        <v>0</v>
      </c>
      <c r="G76" s="50">
        <f>SUM(G73)</f>
        <v>2600</v>
      </c>
      <c r="H76" s="50">
        <f>IF(E76=0,,F76/E76*100)</f>
        <v>0</v>
      </c>
    </row>
    <row r="77" spans="1:8" ht="21.75" customHeight="1">
      <c r="A77" s="58"/>
      <c r="B77" s="59"/>
      <c r="C77" s="60"/>
      <c r="D77" s="61"/>
      <c r="E77" s="58"/>
      <c r="F77" s="58"/>
      <c r="G77" s="58"/>
      <c r="H77" s="58"/>
    </row>
    <row r="78" spans="1:8" ht="21.75" customHeight="1">
      <c r="A78" s="327" t="s">
        <v>713</v>
      </c>
      <c r="B78" s="327"/>
      <c r="C78" s="327"/>
      <c r="D78" s="327"/>
      <c r="E78" s="327"/>
      <c r="F78" s="327"/>
      <c r="G78" s="327"/>
      <c r="H78" s="328"/>
    </row>
    <row r="79" spans="1:8" ht="18.75" customHeight="1">
      <c r="A79" s="329" t="s">
        <v>884</v>
      </c>
      <c r="B79" s="330"/>
      <c r="C79" s="330"/>
      <c r="D79" s="330"/>
      <c r="E79" s="330"/>
      <c r="F79" s="330"/>
      <c r="G79" s="330"/>
      <c r="H79" s="330"/>
    </row>
    <row r="80" spans="1:8" ht="8.25">
      <c r="A80" s="330"/>
      <c r="B80" s="330"/>
      <c r="C80" s="330"/>
      <c r="D80" s="330"/>
      <c r="E80" s="330"/>
      <c r="F80" s="330"/>
      <c r="G80" s="330"/>
      <c r="H80" s="330"/>
    </row>
    <row r="81" spans="1:8" ht="21.75" customHeight="1">
      <c r="A81" s="58"/>
      <c r="B81" s="59"/>
      <c r="C81" s="60"/>
      <c r="D81" s="61"/>
      <c r="E81" s="58"/>
      <c r="F81" s="58"/>
      <c r="G81" s="58"/>
      <c r="H81" s="58"/>
    </row>
    <row r="82" spans="1:8" ht="21.75" customHeight="1">
      <c r="A82" s="40" t="s">
        <v>879</v>
      </c>
      <c r="B82" s="41" t="s">
        <v>826</v>
      </c>
      <c r="C82" s="42" t="s">
        <v>477</v>
      </c>
      <c r="D82" s="94" t="s">
        <v>821</v>
      </c>
      <c r="E82" s="40" t="s">
        <v>464</v>
      </c>
      <c r="F82" s="40" t="s">
        <v>1295</v>
      </c>
      <c r="G82" s="40" t="s">
        <v>1299</v>
      </c>
      <c r="H82" s="40" t="s">
        <v>465</v>
      </c>
    </row>
    <row r="83" spans="1:8" ht="21.75" customHeight="1">
      <c r="A83" s="95" t="s">
        <v>470</v>
      </c>
      <c r="B83" s="96" t="s">
        <v>471</v>
      </c>
      <c r="C83" s="97"/>
      <c r="D83" s="98" t="s">
        <v>822</v>
      </c>
      <c r="E83" s="99"/>
      <c r="F83" s="99"/>
      <c r="G83" s="99"/>
      <c r="H83" s="99"/>
    </row>
    <row r="84" spans="1:8" ht="21.75" customHeight="1">
      <c r="A84" s="37" t="s">
        <v>473</v>
      </c>
      <c r="B84" s="37" t="s">
        <v>474</v>
      </c>
      <c r="C84" s="14" t="s">
        <v>475</v>
      </c>
      <c r="D84" s="38" t="s">
        <v>476</v>
      </c>
      <c r="E84" s="105">
        <f>SUM(E85:E88)</f>
        <v>4100</v>
      </c>
      <c r="F84" s="105">
        <f>SUM(F85:F88)</f>
        <v>862</v>
      </c>
      <c r="G84" s="105">
        <f>SUM(G85:G88)</f>
        <v>9100</v>
      </c>
      <c r="H84" s="105">
        <f>IF(E84=0,,F84/E84*100)</f>
        <v>21.024390243902438</v>
      </c>
    </row>
    <row r="85" spans="1:8" ht="21.75" customHeight="1">
      <c r="A85" s="68">
        <v>632</v>
      </c>
      <c r="B85" s="73" t="s">
        <v>828</v>
      </c>
      <c r="C85" s="32" t="s">
        <v>1540</v>
      </c>
      <c r="D85" s="69" t="s">
        <v>1553</v>
      </c>
      <c r="E85" s="45">
        <v>4100</v>
      </c>
      <c r="F85" s="45">
        <v>862</v>
      </c>
      <c r="G85" s="45">
        <v>4100</v>
      </c>
      <c r="H85" s="45">
        <f>IF(E85=0,,F85/E85*100)</f>
        <v>21.024390243902438</v>
      </c>
    </row>
    <row r="86" spans="1:8" ht="21.75" customHeight="1">
      <c r="A86" s="68">
        <v>633</v>
      </c>
      <c r="B86" s="73" t="s">
        <v>829</v>
      </c>
      <c r="C86" s="32" t="s">
        <v>1540</v>
      </c>
      <c r="D86" s="69" t="s">
        <v>1349</v>
      </c>
      <c r="E86" s="46">
        <v>0</v>
      </c>
      <c r="F86" s="46">
        <v>0</v>
      </c>
      <c r="G86" s="46">
        <v>0</v>
      </c>
      <c r="H86" s="46">
        <f>IF(E86=0,,F86/E86*100)</f>
        <v>0</v>
      </c>
    </row>
    <row r="87" spans="1:8" ht="21.75" customHeight="1">
      <c r="A87" s="68">
        <v>635</v>
      </c>
      <c r="B87" s="73" t="s">
        <v>957</v>
      </c>
      <c r="C87" s="32" t="s">
        <v>1540</v>
      </c>
      <c r="D87" s="69" t="s">
        <v>552</v>
      </c>
      <c r="E87" s="46">
        <v>0</v>
      </c>
      <c r="F87" s="46">
        <v>0</v>
      </c>
      <c r="G87" s="46">
        <v>0</v>
      </c>
      <c r="H87" s="46">
        <f>IF(E87=0,,F87/E87*100)</f>
        <v>0</v>
      </c>
    </row>
    <row r="88" spans="1:8" ht="21.75" customHeight="1">
      <c r="A88" s="32">
        <v>711002</v>
      </c>
      <c r="B88" s="73" t="s">
        <v>1435</v>
      </c>
      <c r="C88" s="32" t="s">
        <v>1540</v>
      </c>
      <c r="D88" s="70" t="s">
        <v>880</v>
      </c>
      <c r="E88" s="46">
        <v>0</v>
      </c>
      <c r="F88" s="46">
        <v>0</v>
      </c>
      <c r="G88" s="46">
        <v>5000</v>
      </c>
      <c r="H88" s="46">
        <f>IF(E88=0,,F88/E88*100)</f>
        <v>0</v>
      </c>
    </row>
    <row r="89" spans="1:8" ht="21.75" customHeight="1">
      <c r="A89" s="37" t="s">
        <v>1704</v>
      </c>
      <c r="B89" s="37" t="s">
        <v>1705</v>
      </c>
      <c r="C89" s="14" t="s">
        <v>475</v>
      </c>
      <c r="D89" s="15" t="s">
        <v>1304</v>
      </c>
      <c r="E89" s="39">
        <f>SUM(E90:E90)</f>
        <v>0</v>
      </c>
      <c r="F89" s="39">
        <f>SUM(F90:F90)</f>
        <v>0</v>
      </c>
      <c r="G89" s="39">
        <f>SUM(G90:G90)</f>
        <v>0</v>
      </c>
      <c r="H89" s="39">
        <f aca="true" t="shared" si="3" ref="H89:H97">IF(E89=0,,F89/E89*100)</f>
        <v>0</v>
      </c>
    </row>
    <row r="90" spans="1:8" ht="21.75" customHeight="1">
      <c r="A90" s="74"/>
      <c r="B90" s="29" t="s">
        <v>958</v>
      </c>
      <c r="C90" s="28" t="s">
        <v>1540</v>
      </c>
      <c r="D90" s="75"/>
      <c r="E90" s="46"/>
      <c r="F90" s="127"/>
      <c r="G90" s="46"/>
      <c r="H90" s="127">
        <f t="shared" si="3"/>
        <v>0</v>
      </c>
    </row>
    <row r="91" spans="1:8" ht="21.75" customHeight="1">
      <c r="A91" s="37" t="s">
        <v>1712</v>
      </c>
      <c r="B91" s="37" t="s">
        <v>1713</v>
      </c>
      <c r="C91" s="14" t="s">
        <v>475</v>
      </c>
      <c r="D91" s="15" t="s">
        <v>1714</v>
      </c>
      <c r="E91" s="100">
        <f>SUM(E92:E92)</f>
        <v>0</v>
      </c>
      <c r="F91" s="100">
        <f>SUM(F92:F92)</f>
        <v>0</v>
      </c>
      <c r="G91" s="100">
        <f>SUM(G92:G92)</f>
        <v>0</v>
      </c>
      <c r="H91" s="100">
        <f t="shared" si="3"/>
        <v>0</v>
      </c>
    </row>
    <row r="92" spans="1:8" ht="21.75" customHeight="1">
      <c r="A92" s="20"/>
      <c r="B92" s="21" t="s">
        <v>959</v>
      </c>
      <c r="C92" s="20" t="s">
        <v>1540</v>
      </c>
      <c r="D92" s="101"/>
      <c r="E92" s="102"/>
      <c r="F92" s="102"/>
      <c r="G92" s="102"/>
      <c r="H92" s="102">
        <f t="shared" si="3"/>
        <v>0</v>
      </c>
    </row>
    <row r="93" spans="1:8" ht="21.75" customHeight="1">
      <c r="A93" s="37" t="s">
        <v>1499</v>
      </c>
      <c r="B93" s="37" t="s">
        <v>1351</v>
      </c>
      <c r="C93" s="14" t="s">
        <v>475</v>
      </c>
      <c r="D93" s="15" t="s">
        <v>1352</v>
      </c>
      <c r="E93" s="100">
        <f>SUM(E94:E94)</f>
        <v>0</v>
      </c>
      <c r="F93" s="100">
        <f>SUM(F94:F94)</f>
        <v>0</v>
      </c>
      <c r="G93" s="100">
        <f>SUM(G94:G94)</f>
        <v>0</v>
      </c>
      <c r="H93" s="100">
        <f t="shared" si="3"/>
        <v>0</v>
      </c>
    </row>
    <row r="94" spans="1:8" ht="21.75" customHeight="1">
      <c r="A94" s="20"/>
      <c r="B94" s="21" t="s">
        <v>960</v>
      </c>
      <c r="C94" s="20" t="s">
        <v>1540</v>
      </c>
      <c r="D94" s="101"/>
      <c r="E94" s="102"/>
      <c r="F94" s="102"/>
      <c r="G94" s="102"/>
      <c r="H94" s="102">
        <f t="shared" si="3"/>
        <v>0</v>
      </c>
    </row>
    <row r="95" spans="1:8" ht="21.75" customHeight="1">
      <c r="A95" s="37" t="s">
        <v>1716</v>
      </c>
      <c r="B95" s="37" t="s">
        <v>1717</v>
      </c>
      <c r="C95" s="14" t="s">
        <v>475</v>
      </c>
      <c r="D95" s="15" t="s">
        <v>1718</v>
      </c>
      <c r="E95" s="100">
        <f>SUM(E96:E96)</f>
        <v>0</v>
      </c>
      <c r="F95" s="100">
        <f>SUM(F96:F96)</f>
        <v>0</v>
      </c>
      <c r="G95" s="100">
        <f>SUM(G96:G96)</f>
        <v>0</v>
      </c>
      <c r="H95" s="100">
        <f t="shared" si="3"/>
        <v>0</v>
      </c>
    </row>
    <row r="96" spans="1:8" ht="21.75" customHeight="1">
      <c r="A96" s="20"/>
      <c r="B96" s="21" t="s">
        <v>961</v>
      </c>
      <c r="C96" s="20" t="s">
        <v>1540</v>
      </c>
      <c r="D96" s="101"/>
      <c r="E96" s="102"/>
      <c r="F96" s="102"/>
      <c r="G96" s="102"/>
      <c r="H96" s="102">
        <f t="shared" si="3"/>
        <v>0</v>
      </c>
    </row>
    <row r="97" spans="1:8" ht="21.75" customHeight="1">
      <c r="A97" s="48"/>
      <c r="B97" s="103"/>
      <c r="C97" s="104" t="s">
        <v>1540</v>
      </c>
      <c r="D97" s="48" t="s">
        <v>466</v>
      </c>
      <c r="E97" s="50">
        <f>SUM(E95,E93,E91,E89,E84)</f>
        <v>4100</v>
      </c>
      <c r="F97" s="50">
        <f>SUM(F95,F93,F91,F89,F84)</f>
        <v>862</v>
      </c>
      <c r="G97" s="50">
        <f>SUM(G95,G93,G91,G89,G84)</f>
        <v>9100</v>
      </c>
      <c r="H97" s="50">
        <f t="shared" si="3"/>
        <v>21.024390243902438</v>
      </c>
    </row>
    <row r="98" spans="1:8" ht="21.75" customHeight="1">
      <c r="A98" s="58"/>
      <c r="B98" s="59"/>
      <c r="C98" s="60"/>
      <c r="D98" s="61"/>
      <c r="E98" s="58"/>
      <c r="F98" s="58"/>
      <c r="G98" s="58"/>
      <c r="H98" s="58"/>
    </row>
    <row r="99" spans="1:8" ht="8.25">
      <c r="A99" s="327" t="s">
        <v>713</v>
      </c>
      <c r="B99" s="327"/>
      <c r="C99" s="327"/>
      <c r="D99" s="327"/>
      <c r="E99" s="327"/>
      <c r="F99" s="327"/>
      <c r="G99" s="327"/>
      <c r="H99" s="328"/>
    </row>
    <row r="100" spans="1:8" ht="23.25" customHeight="1">
      <c r="A100" s="329" t="s">
        <v>189</v>
      </c>
      <c r="B100" s="330"/>
      <c r="C100" s="330"/>
      <c r="D100" s="330"/>
      <c r="E100" s="330"/>
      <c r="F100" s="330"/>
      <c r="G100" s="330"/>
      <c r="H100" s="330"/>
    </row>
    <row r="101" spans="1:8" ht="21.75" customHeight="1">
      <c r="A101" s="330"/>
      <c r="B101" s="330"/>
      <c r="C101" s="330"/>
      <c r="D101" s="330"/>
      <c r="E101" s="330"/>
      <c r="F101" s="330"/>
      <c r="G101" s="330"/>
      <c r="H101" s="330"/>
    </row>
    <row r="102" spans="1:8" ht="21.75" customHeight="1">
      <c r="A102" s="58"/>
      <c r="B102" s="59"/>
      <c r="C102" s="60"/>
      <c r="D102" s="61"/>
      <c r="E102" s="58"/>
      <c r="F102" s="58"/>
      <c r="G102" s="58"/>
      <c r="H102" s="58"/>
    </row>
    <row r="103" spans="1:8" ht="21.75" customHeight="1">
      <c r="A103" s="40"/>
      <c r="B103" s="41" t="s">
        <v>830</v>
      </c>
      <c r="C103" s="42" t="s">
        <v>477</v>
      </c>
      <c r="D103" s="94" t="s">
        <v>827</v>
      </c>
      <c r="E103" s="40" t="s">
        <v>464</v>
      </c>
      <c r="F103" s="40" t="s">
        <v>1295</v>
      </c>
      <c r="G103" s="40" t="s">
        <v>1299</v>
      </c>
      <c r="H103" s="40" t="s">
        <v>465</v>
      </c>
    </row>
    <row r="104" spans="1:8" ht="21.75" customHeight="1">
      <c r="A104" s="95" t="s">
        <v>470</v>
      </c>
      <c r="B104" s="96" t="s">
        <v>471</v>
      </c>
      <c r="C104" s="97" t="s">
        <v>472</v>
      </c>
      <c r="D104" s="98" t="s">
        <v>462</v>
      </c>
      <c r="E104" s="99"/>
      <c r="F104" s="99"/>
      <c r="G104" s="99"/>
      <c r="H104" s="99"/>
    </row>
    <row r="105" spans="1:8" ht="21.75" customHeight="1">
      <c r="A105" s="37" t="s">
        <v>473</v>
      </c>
      <c r="B105" s="37" t="s">
        <v>474</v>
      </c>
      <c r="C105" s="14" t="s">
        <v>475</v>
      </c>
      <c r="D105" s="38" t="s">
        <v>476</v>
      </c>
      <c r="E105" s="105">
        <f>SUM(E106:E107)</f>
        <v>12210</v>
      </c>
      <c r="F105" s="105">
        <f>SUM(F106:F107)</f>
        <v>684.81</v>
      </c>
      <c r="G105" s="105">
        <f>SUM(G106:G107)</f>
        <v>12210</v>
      </c>
      <c r="H105" s="105">
        <f>IF(E105=0,,F105/E105*100)</f>
        <v>5.608599508599508</v>
      </c>
    </row>
    <row r="106" spans="1:8" ht="21.75" customHeight="1">
      <c r="A106" s="68">
        <v>633</v>
      </c>
      <c r="B106" s="73" t="s">
        <v>962</v>
      </c>
      <c r="C106" s="32" t="s">
        <v>1540</v>
      </c>
      <c r="D106" s="69" t="s">
        <v>1349</v>
      </c>
      <c r="E106" s="45">
        <v>0</v>
      </c>
      <c r="F106" s="45">
        <v>534.81</v>
      </c>
      <c r="G106" s="45">
        <v>0</v>
      </c>
      <c r="H106" s="45">
        <f>IF(E106=0,,F106/E106*100)</f>
        <v>0</v>
      </c>
    </row>
    <row r="107" spans="1:8" ht="21.75" customHeight="1">
      <c r="A107" s="68">
        <v>637</v>
      </c>
      <c r="B107" s="73" t="s">
        <v>832</v>
      </c>
      <c r="C107" s="32" t="s">
        <v>1540</v>
      </c>
      <c r="D107" s="69" t="s">
        <v>1301</v>
      </c>
      <c r="E107" s="45">
        <v>12210</v>
      </c>
      <c r="F107" s="45">
        <v>150</v>
      </c>
      <c r="G107" s="45">
        <v>12210</v>
      </c>
      <c r="H107" s="45">
        <f>IF(E107=0,,F107/E107*100)</f>
        <v>1.2285012285012284</v>
      </c>
    </row>
    <row r="108" spans="1:8" ht="21.75" customHeight="1">
      <c r="A108" s="48"/>
      <c r="B108" s="103"/>
      <c r="C108" s="104" t="s">
        <v>1540</v>
      </c>
      <c r="D108" s="48" t="s">
        <v>466</v>
      </c>
      <c r="E108" s="50">
        <f>SUM(E105)</f>
        <v>12210</v>
      </c>
      <c r="F108" s="50">
        <f>SUM(F105)</f>
        <v>684.81</v>
      </c>
      <c r="G108" s="50">
        <f>SUM(G105)</f>
        <v>12210</v>
      </c>
      <c r="H108" s="50">
        <f>IF(E108=0,,F108/E108*100)</f>
        <v>5.608599508599508</v>
      </c>
    </row>
    <row r="109" spans="1:8" ht="21.75" customHeight="1">
      <c r="A109" s="58"/>
      <c r="B109" s="59"/>
      <c r="C109" s="60"/>
      <c r="D109" s="61"/>
      <c r="E109" s="58"/>
      <c r="F109" s="58"/>
      <c r="G109" s="58"/>
      <c r="H109" s="58"/>
    </row>
    <row r="110" spans="1:8" ht="8.25">
      <c r="A110" s="327" t="s">
        <v>713</v>
      </c>
      <c r="B110" s="327"/>
      <c r="C110" s="327"/>
      <c r="D110" s="327"/>
      <c r="E110" s="327"/>
      <c r="F110" s="327"/>
      <c r="G110" s="327"/>
      <c r="H110" s="328"/>
    </row>
    <row r="111" spans="1:8" ht="8.25">
      <c r="A111" s="329" t="s">
        <v>190</v>
      </c>
      <c r="B111" s="330"/>
      <c r="C111" s="330"/>
      <c r="D111" s="330"/>
      <c r="E111" s="330"/>
      <c r="F111" s="330"/>
      <c r="G111" s="330"/>
      <c r="H111" s="330"/>
    </row>
    <row r="112" spans="1:8" ht="21.75" customHeight="1">
      <c r="A112" s="330"/>
      <c r="B112" s="330"/>
      <c r="C112" s="330"/>
      <c r="D112" s="330"/>
      <c r="E112" s="330"/>
      <c r="F112" s="330"/>
      <c r="G112" s="330"/>
      <c r="H112" s="330"/>
    </row>
    <row r="113" spans="1:8" ht="21.75" customHeight="1">
      <c r="A113" s="58" t="s">
        <v>309</v>
      </c>
      <c r="B113" s="59"/>
      <c r="C113" s="60"/>
      <c r="D113" s="61"/>
      <c r="E113" s="58"/>
      <c r="F113" s="58"/>
      <c r="G113" s="58"/>
      <c r="H113" s="58"/>
    </row>
    <row r="114" spans="1:8" ht="21.75" customHeight="1">
      <c r="A114" s="40" t="s">
        <v>870</v>
      </c>
      <c r="B114" s="41" t="s">
        <v>963</v>
      </c>
      <c r="C114" s="42" t="s">
        <v>477</v>
      </c>
      <c r="D114" s="94" t="s">
        <v>831</v>
      </c>
      <c r="E114" s="40" t="s">
        <v>464</v>
      </c>
      <c r="F114" s="40" t="s">
        <v>1295</v>
      </c>
      <c r="G114" s="40" t="s">
        <v>1299</v>
      </c>
      <c r="H114" s="40" t="s">
        <v>465</v>
      </c>
    </row>
    <row r="115" spans="1:8" ht="21.75" customHeight="1">
      <c r="A115" s="95" t="s">
        <v>470</v>
      </c>
      <c r="B115" s="96" t="s">
        <v>471</v>
      </c>
      <c r="C115" s="97" t="s">
        <v>472</v>
      </c>
      <c r="D115" s="98" t="s">
        <v>462</v>
      </c>
      <c r="E115" s="99"/>
      <c r="F115" s="99"/>
      <c r="G115" s="99"/>
      <c r="H115" s="99"/>
    </row>
    <row r="116" spans="1:8" ht="21.75" customHeight="1">
      <c r="A116" s="37" t="s">
        <v>473</v>
      </c>
      <c r="B116" s="37" t="s">
        <v>474</v>
      </c>
      <c r="C116" s="14" t="s">
        <v>475</v>
      </c>
      <c r="D116" s="38" t="s">
        <v>476</v>
      </c>
      <c r="E116" s="39">
        <f>SUM(E117:E117)</f>
        <v>0</v>
      </c>
      <c r="F116" s="39">
        <f>SUM(F117:F117)</f>
        <v>0</v>
      </c>
      <c r="G116" s="39">
        <f>SUM(G117:G117)</f>
        <v>0</v>
      </c>
      <c r="H116" s="39">
        <f aca="true" t="shared" si="4" ref="H116:H126">IF(E116=0,,F116/E116*100)</f>
        <v>0</v>
      </c>
    </row>
    <row r="117" spans="1:8" ht="21.75" customHeight="1">
      <c r="A117" s="20"/>
      <c r="B117" s="21" t="s">
        <v>964</v>
      </c>
      <c r="C117" s="20" t="s">
        <v>1540</v>
      </c>
      <c r="D117" s="101"/>
      <c r="E117" s="45"/>
      <c r="F117" s="45"/>
      <c r="G117" s="45"/>
      <c r="H117" s="45">
        <f t="shared" si="4"/>
        <v>0</v>
      </c>
    </row>
    <row r="118" spans="1:8" ht="21.75" customHeight="1">
      <c r="A118" s="37" t="s">
        <v>1704</v>
      </c>
      <c r="B118" s="37" t="s">
        <v>1705</v>
      </c>
      <c r="C118" s="14" t="s">
        <v>475</v>
      </c>
      <c r="D118" s="15" t="s">
        <v>1304</v>
      </c>
      <c r="E118" s="39">
        <f>SUM(E119:E119)</f>
        <v>900</v>
      </c>
      <c r="F118" s="39">
        <f>SUM(F119:F119)</f>
        <v>0</v>
      </c>
      <c r="G118" s="39">
        <f>SUM(G119:G119)</f>
        <v>900</v>
      </c>
      <c r="H118" s="39">
        <f t="shared" si="4"/>
        <v>0</v>
      </c>
    </row>
    <row r="119" spans="1:8" ht="21.75" customHeight="1">
      <c r="A119" s="20">
        <v>600</v>
      </c>
      <c r="B119" s="21" t="s">
        <v>964</v>
      </c>
      <c r="C119" s="20" t="s">
        <v>1540</v>
      </c>
      <c r="D119" s="101" t="s">
        <v>833</v>
      </c>
      <c r="E119" s="66">
        <v>900</v>
      </c>
      <c r="F119" s="45">
        <v>0</v>
      </c>
      <c r="G119" s="66">
        <v>900</v>
      </c>
      <c r="H119" s="45">
        <f t="shared" si="4"/>
        <v>0</v>
      </c>
    </row>
    <row r="120" spans="1:8" ht="21.75" customHeight="1">
      <c r="A120" s="37" t="s">
        <v>1712</v>
      </c>
      <c r="B120" s="37" t="s">
        <v>1713</v>
      </c>
      <c r="C120" s="14" t="s">
        <v>475</v>
      </c>
      <c r="D120" s="15" t="s">
        <v>1714</v>
      </c>
      <c r="E120" s="100">
        <f>SUM(E121:E121)</f>
        <v>0</v>
      </c>
      <c r="F120" s="100">
        <f>SUM(F121:F121)</f>
        <v>0</v>
      </c>
      <c r="G120" s="100">
        <f>SUM(G121:G121)</f>
        <v>0</v>
      </c>
      <c r="H120" s="100">
        <f t="shared" si="4"/>
        <v>0</v>
      </c>
    </row>
    <row r="121" spans="1:8" ht="21.75" customHeight="1">
      <c r="A121" s="20"/>
      <c r="B121" s="21" t="s">
        <v>965</v>
      </c>
      <c r="C121" s="20" t="s">
        <v>1540</v>
      </c>
      <c r="D121" s="101"/>
      <c r="E121" s="102"/>
      <c r="F121" s="102"/>
      <c r="G121" s="102"/>
      <c r="H121" s="102">
        <f t="shared" si="4"/>
        <v>0</v>
      </c>
    </row>
    <row r="122" spans="1:8" ht="21.75" customHeight="1">
      <c r="A122" s="37" t="s">
        <v>1499</v>
      </c>
      <c r="B122" s="37" t="s">
        <v>1351</v>
      </c>
      <c r="C122" s="14" t="s">
        <v>475</v>
      </c>
      <c r="D122" s="15" t="s">
        <v>1352</v>
      </c>
      <c r="E122" s="100">
        <f>SUM(E123:E123)</f>
        <v>0</v>
      </c>
      <c r="F122" s="100">
        <f>SUM(F123:F123)</f>
        <v>0</v>
      </c>
      <c r="G122" s="100">
        <f>SUM(G123:G123)</f>
        <v>0</v>
      </c>
      <c r="H122" s="100">
        <f t="shared" si="4"/>
        <v>0</v>
      </c>
    </row>
    <row r="123" spans="1:8" ht="21.75" customHeight="1">
      <c r="A123" s="20"/>
      <c r="B123" s="21" t="s">
        <v>966</v>
      </c>
      <c r="C123" s="20" t="s">
        <v>1540</v>
      </c>
      <c r="D123" s="101"/>
      <c r="E123" s="102"/>
      <c r="F123" s="102"/>
      <c r="G123" s="102"/>
      <c r="H123" s="102">
        <f t="shared" si="4"/>
        <v>0</v>
      </c>
    </row>
    <row r="124" spans="1:8" ht="21.75" customHeight="1">
      <c r="A124" s="37" t="s">
        <v>1716</v>
      </c>
      <c r="B124" s="37" t="s">
        <v>1717</v>
      </c>
      <c r="C124" s="14" t="s">
        <v>475</v>
      </c>
      <c r="D124" s="15" t="s">
        <v>1718</v>
      </c>
      <c r="E124" s="100">
        <f>SUM(E125:E125)</f>
        <v>0</v>
      </c>
      <c r="F124" s="100">
        <f>SUM(F125:F125)</f>
        <v>0</v>
      </c>
      <c r="G124" s="100">
        <f>SUM(G125:G125)</f>
        <v>0</v>
      </c>
      <c r="H124" s="100">
        <f t="shared" si="4"/>
        <v>0</v>
      </c>
    </row>
    <row r="125" spans="1:8" ht="21.75" customHeight="1">
      <c r="A125" s="20"/>
      <c r="B125" s="21" t="s">
        <v>967</v>
      </c>
      <c r="C125" s="20" t="s">
        <v>1540</v>
      </c>
      <c r="D125" s="101"/>
      <c r="E125" s="102"/>
      <c r="F125" s="102"/>
      <c r="G125" s="102"/>
      <c r="H125" s="102">
        <f t="shared" si="4"/>
        <v>0</v>
      </c>
    </row>
    <row r="126" spans="1:8" ht="21.75" customHeight="1">
      <c r="A126" s="48"/>
      <c r="B126" s="103"/>
      <c r="C126" s="104" t="s">
        <v>1540</v>
      </c>
      <c r="D126" s="48" t="s">
        <v>466</v>
      </c>
      <c r="E126" s="50">
        <f>SUM(E124,E122,E120,E118,E116)</f>
        <v>900</v>
      </c>
      <c r="F126" s="50">
        <f>SUM(F124,F122,F120,F118,F116)</f>
        <v>0</v>
      </c>
      <c r="G126" s="50">
        <f>SUM(G124,G122,G120,G118,G116)</f>
        <v>900</v>
      </c>
      <c r="H126" s="50">
        <f t="shared" si="4"/>
        <v>0</v>
      </c>
    </row>
    <row r="127" ht="21.75" customHeight="1"/>
    <row r="128" spans="1:8" ht="21.75" customHeight="1">
      <c r="A128" s="327" t="s">
        <v>713</v>
      </c>
      <c r="B128" s="327"/>
      <c r="C128" s="327"/>
      <c r="D128" s="327"/>
      <c r="E128" s="327"/>
      <c r="F128" s="327"/>
      <c r="G128" s="327"/>
      <c r="H128" s="328"/>
    </row>
    <row r="129" spans="1:8" ht="8.25">
      <c r="A129" s="329" t="s">
        <v>191</v>
      </c>
      <c r="B129" s="330"/>
      <c r="C129" s="330"/>
      <c r="D129" s="330"/>
      <c r="E129" s="330"/>
      <c r="F129" s="330"/>
      <c r="G129" s="330"/>
      <c r="H129" s="330"/>
    </row>
    <row r="130" spans="1:8" ht="21.75" customHeight="1">
      <c r="A130" s="330"/>
      <c r="B130" s="330"/>
      <c r="C130" s="330"/>
      <c r="D130" s="330"/>
      <c r="E130" s="330"/>
      <c r="F130" s="330"/>
      <c r="G130" s="330"/>
      <c r="H130" s="330"/>
    </row>
    <row r="133" spans="1:8" ht="21.75" customHeight="1">
      <c r="A133" s="373" t="s">
        <v>730</v>
      </c>
      <c r="B133" s="373"/>
      <c r="C133" s="373"/>
      <c r="D133" s="373"/>
      <c r="E133" s="374">
        <v>2013</v>
      </c>
      <c r="F133" s="374"/>
      <c r="G133" s="374"/>
      <c r="H133" s="375"/>
    </row>
    <row r="134" spans="1:8" ht="21.75" customHeight="1">
      <c r="A134" s="86" t="s">
        <v>470</v>
      </c>
      <c r="B134" s="37" t="s">
        <v>471</v>
      </c>
      <c r="C134" s="14" t="s">
        <v>472</v>
      </c>
      <c r="D134" s="15" t="s">
        <v>462</v>
      </c>
      <c r="E134" s="86" t="s">
        <v>1318</v>
      </c>
      <c r="F134" s="86" t="s">
        <v>1319</v>
      </c>
      <c r="G134" s="86" t="s">
        <v>469</v>
      </c>
      <c r="H134" s="86" t="s">
        <v>466</v>
      </c>
    </row>
    <row r="135" spans="1:8" ht="21.75" customHeight="1">
      <c r="A135" s="106" t="s">
        <v>1322</v>
      </c>
      <c r="B135" s="353" t="s">
        <v>732</v>
      </c>
      <c r="C135" s="356" t="s">
        <v>477</v>
      </c>
      <c r="D135" s="359" t="s">
        <v>733</v>
      </c>
      <c r="E135" s="107">
        <f>SUM(E15:E19,E21:E23)</f>
        <v>12900</v>
      </c>
      <c r="F135" s="107"/>
      <c r="G135" s="107"/>
      <c r="H135" s="107">
        <f>SUM(E135:G135)</f>
        <v>12900</v>
      </c>
    </row>
    <row r="136" spans="1:8" ht="21.75" customHeight="1">
      <c r="A136" s="106" t="s">
        <v>1324</v>
      </c>
      <c r="B136" s="354"/>
      <c r="C136" s="357"/>
      <c r="D136" s="360"/>
      <c r="E136" s="110">
        <f>SUM(F15:F19,F21:F23)</f>
        <v>6223.76</v>
      </c>
      <c r="F136" s="110"/>
      <c r="G136" s="110"/>
      <c r="H136" s="107">
        <f>SUM(E136:G136)</f>
        <v>6223.76</v>
      </c>
    </row>
    <row r="137" spans="1:8" ht="21.75" customHeight="1">
      <c r="A137" s="106" t="s">
        <v>1325</v>
      </c>
      <c r="B137" s="355"/>
      <c r="C137" s="358"/>
      <c r="D137" s="361"/>
      <c r="E137" s="110">
        <f>IF(E136=0,,E136/E135*100)</f>
        <v>48.246201550387596</v>
      </c>
      <c r="F137" s="110">
        <f>IF(F136=0,,F136/F135*100)</f>
        <v>0</v>
      </c>
      <c r="G137" s="110">
        <f>IF(G136=0,,G136/G135*100)</f>
        <v>0</v>
      </c>
      <c r="H137" s="110">
        <f>IF(H136=0,,H136/H135*100)</f>
        <v>48.246201550387596</v>
      </c>
    </row>
    <row r="138" spans="1:8" ht="21.75" customHeight="1">
      <c r="A138" s="106" t="s">
        <v>1322</v>
      </c>
      <c r="B138" s="353" t="s">
        <v>739</v>
      </c>
      <c r="C138" s="356" t="s">
        <v>477</v>
      </c>
      <c r="D138" s="359" t="s">
        <v>555</v>
      </c>
      <c r="E138" s="110">
        <f>SUM(E33:E38,E40:E42)</f>
        <v>18030</v>
      </c>
      <c r="F138" s="110"/>
      <c r="G138" s="110"/>
      <c r="H138" s="110">
        <f>SUM(E138:G138)</f>
        <v>18030</v>
      </c>
    </row>
    <row r="139" spans="1:8" ht="21.75" customHeight="1">
      <c r="A139" s="106" t="s">
        <v>1324</v>
      </c>
      <c r="B139" s="354"/>
      <c r="C139" s="357"/>
      <c r="D139" s="360"/>
      <c r="E139" s="110">
        <f>SUM(F33:F38,F40:F42)</f>
        <v>8965.83</v>
      </c>
      <c r="F139" s="110"/>
      <c r="G139" s="110"/>
      <c r="H139" s="110">
        <f>SUM(E139:G139)</f>
        <v>8965.83</v>
      </c>
    </row>
    <row r="140" spans="1:8" ht="21.75" customHeight="1">
      <c r="A140" s="106" t="s">
        <v>1325</v>
      </c>
      <c r="B140" s="355"/>
      <c r="C140" s="358"/>
      <c r="D140" s="361"/>
      <c r="E140" s="110">
        <f>IF(E139=0,,E139/E138*100)</f>
        <v>49.72728785357737</v>
      </c>
      <c r="F140" s="110">
        <f>IF(F139=0,,F139/F138*100)</f>
        <v>0</v>
      </c>
      <c r="G140" s="110">
        <f>IF(G139=0,,G139/G138*100)</f>
        <v>0</v>
      </c>
      <c r="H140" s="110">
        <f>IF(H139=0,,H139/H138*100)</f>
        <v>49.72728785357737</v>
      </c>
    </row>
    <row r="141" spans="1:8" ht="21.75" customHeight="1">
      <c r="A141" s="106" t="s">
        <v>1322</v>
      </c>
      <c r="B141" s="353" t="s">
        <v>1554</v>
      </c>
      <c r="C141" s="356" t="s">
        <v>477</v>
      </c>
      <c r="D141" s="359" t="s">
        <v>557</v>
      </c>
      <c r="E141" s="110">
        <f>SUM(E52:E56,E58:E64)</f>
        <v>22775</v>
      </c>
      <c r="F141" s="110"/>
      <c r="G141" s="110"/>
      <c r="H141" s="110">
        <f>SUM(E141:G141)</f>
        <v>22775</v>
      </c>
    </row>
    <row r="142" spans="1:8" ht="21.75" customHeight="1">
      <c r="A142" s="106" t="s">
        <v>1324</v>
      </c>
      <c r="B142" s="354"/>
      <c r="C142" s="357"/>
      <c r="D142" s="360"/>
      <c r="E142" s="110">
        <f>SUM(F52:F56,F58:F64)</f>
        <v>9616.25</v>
      </c>
      <c r="F142" s="110"/>
      <c r="G142" s="110"/>
      <c r="H142" s="110">
        <f>SUM(E142:G142)</f>
        <v>9616.25</v>
      </c>
    </row>
    <row r="143" spans="1:8" ht="21.75" customHeight="1">
      <c r="A143" s="106" t="s">
        <v>1325</v>
      </c>
      <c r="B143" s="355"/>
      <c r="C143" s="358"/>
      <c r="D143" s="361"/>
      <c r="E143" s="110">
        <f>IF(E142=0,,E142/E141*100)</f>
        <v>42.222832052689355</v>
      </c>
      <c r="F143" s="110">
        <f>IF(F142=0,,F142/F141*100)</f>
        <v>0</v>
      </c>
      <c r="G143" s="110">
        <f>IF(G142=0,,G142/G141*100)</f>
        <v>0</v>
      </c>
      <c r="H143" s="110">
        <f>IF(H142=0,,H142/H141*100)</f>
        <v>42.222832052689355</v>
      </c>
    </row>
    <row r="144" spans="1:8" ht="21.75" customHeight="1">
      <c r="A144" s="106" t="s">
        <v>1322</v>
      </c>
      <c r="B144" s="353" t="s">
        <v>820</v>
      </c>
      <c r="C144" s="356" t="s">
        <v>477</v>
      </c>
      <c r="D144" s="359" t="s">
        <v>956</v>
      </c>
      <c r="E144" s="110">
        <f>SUM(E74:E75)</f>
        <v>2600</v>
      </c>
      <c r="F144" s="110"/>
      <c r="G144" s="110"/>
      <c r="H144" s="110">
        <f>SUM(E144:G144)</f>
        <v>2600</v>
      </c>
    </row>
    <row r="145" spans="1:8" ht="21.75" customHeight="1">
      <c r="A145" s="106" t="s">
        <v>1324</v>
      </c>
      <c r="B145" s="376"/>
      <c r="C145" s="357"/>
      <c r="D145" s="360"/>
      <c r="E145" s="110">
        <f>SUM(F74:F75)</f>
        <v>0</v>
      </c>
      <c r="F145" s="110"/>
      <c r="G145" s="110"/>
      <c r="H145" s="110">
        <f>SUM(E145:G145)</f>
        <v>0</v>
      </c>
    </row>
    <row r="146" spans="1:8" ht="21.75" customHeight="1">
      <c r="A146" s="106" t="s">
        <v>1325</v>
      </c>
      <c r="B146" s="290"/>
      <c r="C146" s="358"/>
      <c r="D146" s="361"/>
      <c r="E146" s="110">
        <f>IF(E144=0,,E145/E144*100)</f>
        <v>0</v>
      </c>
      <c r="F146" s="110">
        <f>IF(F144=0,,F145/F144*100)</f>
        <v>0</v>
      </c>
      <c r="G146" s="110">
        <f>IF(G144=0,,G145/G144*100)</f>
        <v>0</v>
      </c>
      <c r="H146" s="110">
        <f>IF(H144=0,,H145/H144*100)</f>
        <v>0</v>
      </c>
    </row>
    <row r="147" spans="1:8" ht="21.75" customHeight="1">
      <c r="A147" s="106" t="s">
        <v>1322</v>
      </c>
      <c r="B147" s="353" t="s">
        <v>826</v>
      </c>
      <c r="C147" s="356" t="s">
        <v>477</v>
      </c>
      <c r="D147" s="359" t="s">
        <v>821</v>
      </c>
      <c r="E147" s="110">
        <f>SUM(E85:E87)</f>
        <v>4100</v>
      </c>
      <c r="F147" s="110">
        <f>SUM(E88)</f>
        <v>0</v>
      </c>
      <c r="G147" s="110"/>
      <c r="H147" s="110">
        <f>SUM(E147:G147)</f>
        <v>4100</v>
      </c>
    </row>
    <row r="148" spans="1:8" ht="21.75" customHeight="1">
      <c r="A148" s="106" t="s">
        <v>1324</v>
      </c>
      <c r="B148" s="376"/>
      <c r="C148" s="357"/>
      <c r="D148" s="360"/>
      <c r="E148" s="110">
        <f>SUM(F85:F87)</f>
        <v>862</v>
      </c>
      <c r="F148" s="110">
        <f>SUM(F88)</f>
        <v>0</v>
      </c>
      <c r="G148" s="110"/>
      <c r="H148" s="110">
        <f>SUM(E148:G148)</f>
        <v>862</v>
      </c>
    </row>
    <row r="149" spans="1:8" ht="21.75" customHeight="1">
      <c r="A149" s="106" t="s">
        <v>1325</v>
      </c>
      <c r="B149" s="290"/>
      <c r="C149" s="358"/>
      <c r="D149" s="361"/>
      <c r="E149" s="110">
        <f>IF(E148=0,,E148/E147*100)</f>
        <v>21.024390243902438</v>
      </c>
      <c r="F149" s="110">
        <f>IF(F148=0,,F148/F147*100)</f>
        <v>0</v>
      </c>
      <c r="G149" s="110">
        <f>IF(G148=0,,G148/G147*100)</f>
        <v>0</v>
      </c>
      <c r="H149" s="110">
        <f>IF(H148=0,,H148/H147*100)</f>
        <v>21.024390243902438</v>
      </c>
    </row>
    <row r="150" spans="1:8" ht="21.75" customHeight="1">
      <c r="A150" s="106" t="s">
        <v>1322</v>
      </c>
      <c r="B150" s="353" t="s">
        <v>830</v>
      </c>
      <c r="C150" s="356" t="s">
        <v>477</v>
      </c>
      <c r="D150" s="359" t="s">
        <v>827</v>
      </c>
      <c r="E150" s="110">
        <f>SUM(E108)</f>
        <v>12210</v>
      </c>
      <c r="F150" s="110"/>
      <c r="G150" s="110"/>
      <c r="H150" s="110">
        <f>SUM(E150:G150)</f>
        <v>12210</v>
      </c>
    </row>
    <row r="151" spans="1:8" ht="21.75" customHeight="1">
      <c r="A151" s="106" t="s">
        <v>1324</v>
      </c>
      <c r="B151" s="354"/>
      <c r="C151" s="357"/>
      <c r="D151" s="360"/>
      <c r="E151" s="110">
        <f>SUM(F106:F107)</f>
        <v>684.81</v>
      </c>
      <c r="F151" s="110"/>
      <c r="G151" s="110"/>
      <c r="H151" s="110">
        <f>SUM(E151:G151)</f>
        <v>684.81</v>
      </c>
    </row>
    <row r="152" spans="1:8" ht="21.75" customHeight="1">
      <c r="A152" s="106" t="s">
        <v>1325</v>
      </c>
      <c r="B152" s="355"/>
      <c r="C152" s="358"/>
      <c r="D152" s="361"/>
      <c r="E152" s="110">
        <f>IF(E150=0,,E151/E150*100)</f>
        <v>5.608599508599508</v>
      </c>
      <c r="F152" s="110">
        <f>IF(F151=0,,F151/F150*100)</f>
        <v>0</v>
      </c>
      <c r="G152" s="110">
        <f>IF(G151=0,,G151/G150*100)</f>
        <v>0</v>
      </c>
      <c r="H152" s="110">
        <f>IF(H150=0,,H151/H150*100)</f>
        <v>5.608599508599508</v>
      </c>
    </row>
    <row r="153" spans="1:8" ht="21.75" customHeight="1">
      <c r="A153" s="106" t="s">
        <v>1322</v>
      </c>
      <c r="B153" s="353" t="s">
        <v>963</v>
      </c>
      <c r="C153" s="356" t="s">
        <v>477</v>
      </c>
      <c r="D153" s="359" t="s">
        <v>831</v>
      </c>
      <c r="E153" s="110">
        <f>SUM(E119)</f>
        <v>900</v>
      </c>
      <c r="F153" s="110"/>
      <c r="G153" s="110"/>
      <c r="H153" s="110">
        <f>SUM(E153:G153)</f>
        <v>900</v>
      </c>
    </row>
    <row r="154" spans="1:8" ht="21.75" customHeight="1">
      <c r="A154" s="106" t="s">
        <v>1324</v>
      </c>
      <c r="B154" s="354"/>
      <c r="C154" s="357"/>
      <c r="D154" s="360"/>
      <c r="E154" s="110">
        <f>SUM(F119)</f>
        <v>0</v>
      </c>
      <c r="F154" s="110"/>
      <c r="G154" s="110"/>
      <c r="H154" s="110">
        <f>SUM(E154:G154)</f>
        <v>0</v>
      </c>
    </row>
    <row r="155" spans="1:8" ht="21.75" customHeight="1">
      <c r="A155" s="106" t="s">
        <v>1325</v>
      </c>
      <c r="B155" s="355"/>
      <c r="C155" s="358"/>
      <c r="D155" s="361"/>
      <c r="E155" s="110">
        <f>IF(E154=0,,E154/E153*100)</f>
        <v>0</v>
      </c>
      <c r="F155" s="110">
        <f>IF(F154=0,,F154/F153*100)</f>
        <v>0</v>
      </c>
      <c r="G155" s="110">
        <f>IF(G154=0,,G154/G153*100)</f>
        <v>0</v>
      </c>
      <c r="H155" s="110">
        <f>IF(H154=0,,H154/H153*100)</f>
        <v>0</v>
      </c>
    </row>
    <row r="156" spans="1:8" ht="21.75" customHeight="1">
      <c r="A156" s="111" t="s">
        <v>1322</v>
      </c>
      <c r="B156" s="112"/>
      <c r="C156" s="111"/>
      <c r="D156" s="48" t="s">
        <v>912</v>
      </c>
      <c r="E156" s="113">
        <f aca="true" t="shared" si="5" ref="E156:G157">SUM(E153,E150,E147,E141,E144,E138,E135)</f>
        <v>73515</v>
      </c>
      <c r="F156" s="113">
        <f t="shared" si="5"/>
        <v>0</v>
      </c>
      <c r="G156" s="113">
        <f t="shared" si="5"/>
        <v>0</v>
      </c>
      <c r="H156" s="113">
        <f>SUM(E156:G156)</f>
        <v>73515</v>
      </c>
    </row>
    <row r="157" spans="1:8" ht="21.75" customHeight="1">
      <c r="A157" s="111" t="s">
        <v>1324</v>
      </c>
      <c r="B157" s="112"/>
      <c r="C157" s="111"/>
      <c r="D157" s="48" t="s">
        <v>1298</v>
      </c>
      <c r="E157" s="113">
        <f t="shared" si="5"/>
        <v>26352.65</v>
      </c>
      <c r="F157" s="113">
        <f t="shared" si="5"/>
        <v>0</v>
      </c>
      <c r="G157" s="113">
        <f t="shared" si="5"/>
        <v>0</v>
      </c>
      <c r="H157" s="113">
        <f>SUM(E157:G157)</f>
        <v>26352.65</v>
      </c>
    </row>
    <row r="158" spans="1:8" ht="21.75" customHeight="1">
      <c r="A158" s="111" t="s">
        <v>1325</v>
      </c>
      <c r="B158" s="112"/>
      <c r="C158" s="111"/>
      <c r="D158" s="48" t="s">
        <v>1326</v>
      </c>
      <c r="E158" s="113">
        <f>IF(E157=0,,E157/E156*100)</f>
        <v>35.84662993946814</v>
      </c>
      <c r="F158" s="113">
        <f>IF(F157=0,,F157/F156*100)</f>
        <v>0</v>
      </c>
      <c r="G158" s="113">
        <f>IF(G157=0,,G157/G156*100)</f>
        <v>0</v>
      </c>
      <c r="H158" s="113">
        <f>IF(H157=0,,H157/H156*100)</f>
        <v>35.84662993946814</v>
      </c>
    </row>
    <row r="159" spans="1:7" ht="8.25">
      <c r="A159" s="115"/>
      <c r="B159" s="52"/>
      <c r="C159" s="51"/>
      <c r="D159" s="115"/>
      <c r="E159" s="115"/>
      <c r="F159" s="115"/>
      <c r="G159" s="116"/>
    </row>
    <row r="160" spans="1:7" ht="8.25">
      <c r="A160" s="115" t="s">
        <v>1322</v>
      </c>
      <c r="B160" s="52" t="s">
        <v>912</v>
      </c>
      <c r="C160" s="51"/>
      <c r="D160" s="115"/>
      <c r="E160" s="115"/>
      <c r="F160" s="115"/>
      <c r="G160" s="116"/>
    </row>
    <row r="161" spans="1:7" ht="8.25">
      <c r="A161" s="115" t="s">
        <v>1324</v>
      </c>
      <c r="B161" s="52" t="s">
        <v>1298</v>
      </c>
      <c r="C161" s="51"/>
      <c r="D161" s="115"/>
      <c r="E161" s="115"/>
      <c r="F161" s="115"/>
      <c r="G161" s="116"/>
    </row>
    <row r="162" spans="1:7" ht="8.25">
      <c r="A162" s="115" t="s">
        <v>1325</v>
      </c>
      <c r="B162" s="52" t="s">
        <v>1326</v>
      </c>
      <c r="C162" s="51"/>
      <c r="D162" s="115"/>
      <c r="E162" s="115"/>
      <c r="F162" s="115"/>
      <c r="G162" s="116"/>
    </row>
    <row r="163" spans="1:7" ht="8.25">
      <c r="A163" s="115"/>
      <c r="B163" s="52"/>
      <c r="C163" s="51"/>
      <c r="D163" s="115"/>
      <c r="E163" s="115"/>
      <c r="F163" s="115"/>
      <c r="G163" s="116"/>
    </row>
    <row r="164" spans="1:7" ht="8.25">
      <c r="A164" s="327" t="s">
        <v>463</v>
      </c>
      <c r="B164" s="327"/>
      <c r="C164" s="327"/>
      <c r="D164" s="327"/>
      <c r="E164" s="327"/>
      <c r="F164" s="327"/>
      <c r="G164" s="327"/>
    </row>
    <row r="165" spans="1:8" ht="8.25">
      <c r="A165" s="329" t="s">
        <v>192</v>
      </c>
      <c r="B165" s="330"/>
      <c r="C165" s="330"/>
      <c r="D165" s="330"/>
      <c r="E165" s="330"/>
      <c r="F165" s="330"/>
      <c r="G165" s="330"/>
      <c r="H165" s="372"/>
    </row>
    <row r="166" spans="1:8" ht="8.25">
      <c r="A166" s="330"/>
      <c r="B166" s="330"/>
      <c r="C166" s="330"/>
      <c r="D166" s="330"/>
      <c r="E166" s="330"/>
      <c r="F166" s="330"/>
      <c r="G166" s="330"/>
      <c r="H166" s="372"/>
    </row>
    <row r="167" spans="1:8" ht="8.25">
      <c r="A167" s="330"/>
      <c r="B167" s="330"/>
      <c r="C167" s="330"/>
      <c r="D167" s="330"/>
      <c r="E167" s="330"/>
      <c r="F167" s="330"/>
      <c r="G167" s="330"/>
      <c r="H167" s="372"/>
    </row>
    <row r="168" spans="1:8" ht="8.25">
      <c r="A168" s="330"/>
      <c r="B168" s="330"/>
      <c r="C168" s="330"/>
      <c r="D168" s="330"/>
      <c r="E168" s="330"/>
      <c r="F168" s="330"/>
      <c r="G168" s="330"/>
      <c r="H168" s="372"/>
    </row>
    <row r="171" spans="1:5" ht="8.25">
      <c r="A171" s="352" t="s">
        <v>477</v>
      </c>
      <c r="B171" s="352"/>
      <c r="C171" s="352" t="s">
        <v>733</v>
      </c>
      <c r="D171" s="352"/>
      <c r="E171" s="352"/>
    </row>
    <row r="172" spans="1:5" ht="8.25">
      <c r="A172" s="117" t="s">
        <v>1327</v>
      </c>
      <c r="B172" s="117"/>
      <c r="C172" s="352" t="s">
        <v>834</v>
      </c>
      <c r="D172" s="352"/>
      <c r="E172" s="352"/>
    </row>
    <row r="173" spans="1:5" ht="8.25">
      <c r="A173" s="352" t="s">
        <v>1328</v>
      </c>
      <c r="B173" s="352"/>
      <c r="C173" s="352" t="s">
        <v>332</v>
      </c>
      <c r="D173" s="352"/>
      <c r="E173" s="352"/>
    </row>
    <row r="174" spans="1:5" ht="8.25">
      <c r="A174" s="117" t="s">
        <v>1329</v>
      </c>
      <c r="B174" s="118" t="s">
        <v>1330</v>
      </c>
      <c r="C174" s="352" t="s">
        <v>835</v>
      </c>
      <c r="D174" s="352"/>
      <c r="E174" s="352"/>
    </row>
    <row r="175" spans="1:8" ht="8.25">
      <c r="A175" s="365" t="s">
        <v>1331</v>
      </c>
      <c r="B175" s="365"/>
      <c r="C175" s="365"/>
      <c r="D175" s="368" t="s">
        <v>1296</v>
      </c>
      <c r="E175" s="368"/>
      <c r="F175" s="368"/>
      <c r="G175" s="368"/>
      <c r="H175" s="368"/>
    </row>
    <row r="176" spans="1:8" ht="8.25">
      <c r="A176" s="352" t="s">
        <v>1332</v>
      </c>
      <c r="B176" s="352"/>
      <c r="C176" s="352"/>
      <c r="D176" s="366">
        <v>250</v>
      </c>
      <c r="E176" s="369"/>
      <c r="F176" s="369"/>
      <c r="G176" s="369"/>
      <c r="H176" s="369"/>
    </row>
    <row r="177" spans="1:8" ht="8.25">
      <c r="A177" s="352" t="s">
        <v>1333</v>
      </c>
      <c r="B177" s="352"/>
      <c r="C177" s="352"/>
      <c r="D177" s="366">
        <v>122</v>
      </c>
      <c r="E177" s="369"/>
      <c r="F177" s="369"/>
      <c r="G177" s="369"/>
      <c r="H177" s="369"/>
    </row>
    <row r="178" spans="1:8" ht="8.25">
      <c r="A178" s="352" t="s">
        <v>465</v>
      </c>
      <c r="B178" s="352"/>
      <c r="C178" s="352"/>
      <c r="D178" s="367">
        <f>IF(D176=0,,D177/D176*100)</f>
        <v>48.8</v>
      </c>
      <c r="E178" s="371"/>
      <c r="F178" s="371"/>
      <c r="G178" s="371"/>
      <c r="H178" s="371"/>
    </row>
    <row r="179" spans="1:5" ht="8.25">
      <c r="A179" s="121"/>
      <c r="B179" s="121"/>
      <c r="C179" s="121"/>
      <c r="D179" s="121"/>
      <c r="E179" s="121"/>
    </row>
    <row r="180" spans="1:5" ht="8.25">
      <c r="A180" s="117" t="s">
        <v>1329</v>
      </c>
      <c r="B180" s="118" t="s">
        <v>1330</v>
      </c>
      <c r="C180" s="352" t="s">
        <v>836</v>
      </c>
      <c r="D180" s="352"/>
      <c r="E180" s="352"/>
    </row>
    <row r="181" spans="1:8" ht="8.25">
      <c r="A181" s="352" t="s">
        <v>1332</v>
      </c>
      <c r="B181" s="352"/>
      <c r="C181" s="352"/>
      <c r="D181" s="366">
        <v>100</v>
      </c>
      <c r="E181" s="369"/>
      <c r="F181" s="369"/>
      <c r="G181" s="369"/>
      <c r="H181" s="369"/>
    </row>
    <row r="182" spans="1:8" ht="8.25">
      <c r="A182" s="352" t="s">
        <v>1333</v>
      </c>
      <c r="B182" s="352"/>
      <c r="C182" s="352"/>
      <c r="D182" s="366">
        <v>100</v>
      </c>
      <c r="E182" s="369"/>
      <c r="F182" s="369"/>
      <c r="G182" s="369"/>
      <c r="H182" s="369"/>
    </row>
    <row r="183" spans="1:8" ht="8.25">
      <c r="A183" s="352" t="s">
        <v>465</v>
      </c>
      <c r="B183" s="352"/>
      <c r="C183" s="352"/>
      <c r="D183" s="367">
        <f>IF(D181=0,,D182/D181*100)</f>
        <v>100</v>
      </c>
      <c r="E183" s="371"/>
      <c r="F183" s="371"/>
      <c r="G183" s="371"/>
      <c r="H183" s="371"/>
    </row>
    <row r="184" spans="1:5" ht="8.25">
      <c r="A184" s="121"/>
      <c r="B184" s="121"/>
      <c r="C184" s="121"/>
      <c r="D184" s="121"/>
      <c r="E184" s="121"/>
    </row>
    <row r="185" spans="1:5" ht="8.25">
      <c r="A185" s="117" t="s">
        <v>1329</v>
      </c>
      <c r="B185" s="118" t="s">
        <v>1330</v>
      </c>
      <c r="C185" s="352" t="s">
        <v>837</v>
      </c>
      <c r="D185" s="352"/>
      <c r="E185" s="352"/>
    </row>
    <row r="186" spans="1:8" ht="8.25">
      <c r="A186" s="352" t="s">
        <v>1332</v>
      </c>
      <c r="B186" s="352"/>
      <c r="C186" s="352"/>
      <c r="D186" s="366">
        <v>775</v>
      </c>
      <c r="E186" s="369"/>
      <c r="F186" s="369"/>
      <c r="G186" s="369"/>
      <c r="H186" s="369"/>
    </row>
    <row r="187" spans="1:8" ht="8.25">
      <c r="A187" s="352" t="s">
        <v>1333</v>
      </c>
      <c r="B187" s="352"/>
      <c r="C187" s="352"/>
      <c r="D187" s="366">
        <v>456</v>
      </c>
      <c r="E187" s="369"/>
      <c r="F187" s="369"/>
      <c r="G187" s="369"/>
      <c r="H187" s="369"/>
    </row>
    <row r="188" spans="1:8" ht="8.25">
      <c r="A188" s="352" t="s">
        <v>465</v>
      </c>
      <c r="B188" s="352"/>
      <c r="C188" s="352"/>
      <c r="D188" s="367">
        <f>IF(D186=0,,D187/D186*100)</f>
        <v>58.83870967741935</v>
      </c>
      <c r="E188" s="371"/>
      <c r="F188" s="371"/>
      <c r="G188" s="371"/>
      <c r="H188" s="371"/>
    </row>
    <row r="189" spans="1:8" ht="8.25">
      <c r="A189" s="352"/>
      <c r="B189" s="352"/>
      <c r="C189" s="352"/>
      <c r="D189" s="366"/>
      <c r="E189" s="369"/>
      <c r="F189" s="369"/>
      <c r="G189" s="369"/>
      <c r="H189" s="369"/>
    </row>
    <row r="191" spans="1:7" ht="8.25">
      <c r="A191" s="327" t="s">
        <v>463</v>
      </c>
      <c r="B191" s="327"/>
      <c r="C191" s="327"/>
      <c r="D191" s="327"/>
      <c r="E191" s="327"/>
      <c r="F191" s="327"/>
      <c r="G191" s="327"/>
    </row>
    <row r="192" spans="1:8" ht="8.25" customHeight="1">
      <c r="A192" s="329" t="s">
        <v>123</v>
      </c>
      <c r="B192" s="330"/>
      <c r="C192" s="330"/>
      <c r="D192" s="330"/>
      <c r="E192" s="330"/>
      <c r="F192" s="330"/>
      <c r="G192" s="330"/>
      <c r="H192" s="372"/>
    </row>
    <row r="193" spans="1:8" ht="18.75" customHeight="1">
      <c r="A193" s="330"/>
      <c r="B193" s="330"/>
      <c r="C193" s="330"/>
      <c r="D193" s="330"/>
      <c r="E193" s="330"/>
      <c r="F193" s="330"/>
      <c r="G193" s="330"/>
      <c r="H193" s="372"/>
    </row>
    <row r="194" spans="1:8" ht="8.25" customHeight="1">
      <c r="A194" s="330"/>
      <c r="B194" s="330"/>
      <c r="C194" s="330"/>
      <c r="D194" s="330"/>
      <c r="E194" s="330"/>
      <c r="F194" s="330"/>
      <c r="G194" s="330"/>
      <c r="H194" s="372"/>
    </row>
    <row r="195" spans="1:8" ht="8.25" customHeight="1">
      <c r="A195" s="330"/>
      <c r="B195" s="330"/>
      <c r="C195" s="330"/>
      <c r="D195" s="330"/>
      <c r="E195" s="330"/>
      <c r="F195" s="330"/>
      <c r="G195" s="330"/>
      <c r="H195" s="372"/>
    </row>
    <row r="197" spans="1:5" ht="8.25">
      <c r="A197" s="352" t="s">
        <v>477</v>
      </c>
      <c r="B197" s="352"/>
      <c r="C197" s="352" t="s">
        <v>555</v>
      </c>
      <c r="D197" s="352"/>
      <c r="E197" s="352"/>
    </row>
    <row r="198" spans="1:5" ht="8.25">
      <c r="A198" s="117" t="s">
        <v>1327</v>
      </c>
      <c r="B198" s="117"/>
      <c r="C198" s="352" t="s">
        <v>556</v>
      </c>
      <c r="D198" s="352"/>
      <c r="E198" s="352"/>
    </row>
    <row r="199" spans="1:5" ht="8.25">
      <c r="A199" s="352" t="s">
        <v>1328</v>
      </c>
      <c r="B199" s="352"/>
      <c r="C199" s="352" t="s">
        <v>332</v>
      </c>
      <c r="D199" s="352"/>
      <c r="E199" s="352"/>
    </row>
    <row r="200" spans="1:5" ht="8.25">
      <c r="A200" s="117" t="s">
        <v>1329</v>
      </c>
      <c r="B200" s="118" t="s">
        <v>1330</v>
      </c>
      <c r="C200" s="352" t="s">
        <v>838</v>
      </c>
      <c r="D200" s="352"/>
      <c r="E200" s="352"/>
    </row>
    <row r="201" spans="1:8" ht="8.25">
      <c r="A201" s="365" t="s">
        <v>1331</v>
      </c>
      <c r="B201" s="365"/>
      <c r="C201" s="365"/>
      <c r="D201" s="368" t="s">
        <v>1296</v>
      </c>
      <c r="E201" s="368"/>
      <c r="F201" s="368"/>
      <c r="G201" s="368"/>
      <c r="H201" s="368"/>
    </row>
    <row r="202" spans="1:8" ht="8.25">
      <c r="A202" s="352" t="s">
        <v>1332</v>
      </c>
      <c r="B202" s="352"/>
      <c r="C202" s="352"/>
      <c r="D202" s="366">
        <v>3</v>
      </c>
      <c r="E202" s="369"/>
      <c r="F202" s="369"/>
      <c r="G202" s="369"/>
      <c r="H202" s="369"/>
    </row>
    <row r="203" spans="1:8" ht="8.25">
      <c r="A203" s="352" t="s">
        <v>1333</v>
      </c>
      <c r="B203" s="352"/>
      <c r="C203" s="352"/>
      <c r="D203" s="366">
        <v>3</v>
      </c>
      <c r="E203" s="369"/>
      <c r="F203" s="369"/>
      <c r="G203" s="369"/>
      <c r="H203" s="369"/>
    </row>
    <row r="204" spans="1:8" ht="8.25">
      <c r="A204" s="352" t="s">
        <v>465</v>
      </c>
      <c r="B204" s="352"/>
      <c r="C204" s="352"/>
      <c r="D204" s="367">
        <f>IF(D202=0,,D203/D202*100)</f>
        <v>100</v>
      </c>
      <c r="E204" s="371"/>
      <c r="F204" s="371"/>
      <c r="G204" s="371"/>
      <c r="H204" s="371"/>
    </row>
    <row r="205" spans="1:5" ht="8.25">
      <c r="A205" s="352"/>
      <c r="B205" s="352"/>
      <c r="C205" s="352"/>
      <c r="D205" s="121"/>
      <c r="E205" s="121"/>
    </row>
    <row r="207" spans="1:7" ht="8.25">
      <c r="A207" s="327" t="s">
        <v>463</v>
      </c>
      <c r="B207" s="327"/>
      <c r="C207" s="327"/>
      <c r="D207" s="327"/>
      <c r="E207" s="327"/>
      <c r="F207" s="327"/>
      <c r="G207" s="327"/>
    </row>
    <row r="208" spans="1:8" ht="8.25">
      <c r="A208" s="329" t="s">
        <v>310</v>
      </c>
      <c r="B208" s="330"/>
      <c r="C208" s="330"/>
      <c r="D208" s="330"/>
      <c r="E208" s="330"/>
      <c r="F208" s="330"/>
      <c r="G208" s="330"/>
      <c r="H208" s="372"/>
    </row>
    <row r="209" spans="1:8" ht="8.25">
      <c r="A209" s="330"/>
      <c r="B209" s="330"/>
      <c r="C209" s="330"/>
      <c r="D209" s="330"/>
      <c r="E209" s="330"/>
      <c r="F209" s="330"/>
      <c r="G209" s="330"/>
      <c r="H209" s="372"/>
    </row>
    <row r="210" spans="1:8" ht="8.25">
      <c r="A210" s="330"/>
      <c r="B210" s="330"/>
      <c r="C210" s="330"/>
      <c r="D210" s="330"/>
      <c r="E210" s="330"/>
      <c r="F210" s="330"/>
      <c r="G210" s="330"/>
      <c r="H210" s="372"/>
    </row>
    <row r="211" spans="1:8" ht="8.25">
      <c r="A211" s="330"/>
      <c r="B211" s="330"/>
      <c r="C211" s="330"/>
      <c r="D211" s="330"/>
      <c r="E211" s="330"/>
      <c r="F211" s="330"/>
      <c r="G211" s="330"/>
      <c r="H211" s="372"/>
    </row>
    <row r="213" spans="1:5" ht="8.25">
      <c r="A213" s="352" t="s">
        <v>477</v>
      </c>
      <c r="B213" s="352"/>
      <c r="C213" s="352" t="s">
        <v>557</v>
      </c>
      <c r="D213" s="352"/>
      <c r="E213" s="352"/>
    </row>
    <row r="214" spans="1:5" ht="8.25">
      <c r="A214" s="117" t="s">
        <v>1327</v>
      </c>
      <c r="B214" s="117"/>
      <c r="C214" s="352" t="s">
        <v>839</v>
      </c>
      <c r="D214" s="352"/>
      <c r="E214" s="352"/>
    </row>
    <row r="215" spans="1:5" ht="8.25">
      <c r="A215" s="352" t="s">
        <v>1328</v>
      </c>
      <c r="B215" s="352"/>
      <c r="C215" s="352" t="s">
        <v>332</v>
      </c>
      <c r="D215" s="352"/>
      <c r="E215" s="352"/>
    </row>
    <row r="216" spans="1:5" ht="8.25">
      <c r="A216" s="117" t="s">
        <v>1329</v>
      </c>
      <c r="B216" s="118" t="s">
        <v>1330</v>
      </c>
      <c r="C216" s="352" t="s">
        <v>41</v>
      </c>
      <c r="D216" s="352"/>
      <c r="E216" s="352"/>
    </row>
    <row r="217" spans="1:8" ht="8.25">
      <c r="A217" s="365" t="s">
        <v>1331</v>
      </c>
      <c r="B217" s="365"/>
      <c r="C217" s="365"/>
      <c r="D217" s="368" t="s">
        <v>1296</v>
      </c>
      <c r="E217" s="368"/>
      <c r="F217" s="368"/>
      <c r="G217" s="368"/>
      <c r="H217" s="368"/>
    </row>
    <row r="218" spans="1:8" ht="8.25">
      <c r="A218" s="352" t="s">
        <v>1332</v>
      </c>
      <c r="B218" s="352"/>
      <c r="C218" s="352"/>
      <c r="D218" s="366">
        <v>75</v>
      </c>
      <c r="E218" s="369"/>
      <c r="F218" s="369"/>
      <c r="G218" s="369"/>
      <c r="H218" s="369"/>
    </row>
    <row r="219" spans="1:8" ht="8.25">
      <c r="A219" s="352" t="s">
        <v>1333</v>
      </c>
      <c r="B219" s="352"/>
      <c r="C219" s="352"/>
      <c r="D219" s="366">
        <v>30</v>
      </c>
      <c r="E219" s="369"/>
      <c r="F219" s="369"/>
      <c r="G219" s="369"/>
      <c r="H219" s="369"/>
    </row>
    <row r="220" spans="1:8" ht="8.25">
      <c r="A220" s="352" t="s">
        <v>465</v>
      </c>
      <c r="B220" s="352"/>
      <c r="C220" s="352"/>
      <c r="D220" s="367">
        <f>IF(D218=0,,D219/D218*100)</f>
        <v>40</v>
      </c>
      <c r="E220" s="371"/>
      <c r="F220" s="371"/>
      <c r="G220" s="371"/>
      <c r="H220" s="371"/>
    </row>
    <row r="221" spans="1:5" ht="8.25">
      <c r="A221" s="352"/>
      <c r="B221" s="352"/>
      <c r="C221" s="352"/>
      <c r="D221" s="121"/>
      <c r="E221" s="121"/>
    </row>
    <row r="222" spans="1:5" ht="8.25">
      <c r="A222" s="117" t="s">
        <v>1329</v>
      </c>
      <c r="B222" s="118" t="s">
        <v>1330</v>
      </c>
      <c r="C222" s="352" t="s">
        <v>42</v>
      </c>
      <c r="D222" s="352"/>
      <c r="E222" s="352"/>
    </row>
    <row r="223" spans="1:8" ht="8.25">
      <c r="A223" s="352" t="s">
        <v>1332</v>
      </c>
      <c r="B223" s="352"/>
      <c r="C223" s="352"/>
      <c r="D223" s="366">
        <v>100</v>
      </c>
      <c r="E223" s="369"/>
      <c r="F223" s="369"/>
      <c r="G223" s="369"/>
      <c r="H223" s="369"/>
    </row>
    <row r="224" spans="1:8" ht="8.25">
      <c r="A224" s="352" t="s">
        <v>1333</v>
      </c>
      <c r="B224" s="352"/>
      <c r="C224" s="352"/>
      <c r="D224" s="366">
        <v>96</v>
      </c>
      <c r="E224" s="369"/>
      <c r="F224" s="369"/>
      <c r="G224" s="369"/>
      <c r="H224" s="369"/>
    </row>
    <row r="225" spans="1:8" ht="8.25">
      <c r="A225" s="352" t="s">
        <v>465</v>
      </c>
      <c r="B225" s="352"/>
      <c r="C225" s="352"/>
      <c r="D225" s="367">
        <f>IF(D223=0,,D224/D223*100)</f>
        <v>96</v>
      </c>
      <c r="E225" s="371"/>
      <c r="F225" s="371"/>
      <c r="G225" s="371"/>
      <c r="H225" s="371"/>
    </row>
    <row r="226" spans="1:5" ht="8.25">
      <c r="A226" s="352"/>
      <c r="B226" s="352"/>
      <c r="C226" s="352"/>
      <c r="D226" s="121"/>
      <c r="E226" s="121"/>
    </row>
    <row r="227" spans="1:5" ht="8.25">
      <c r="A227" s="117" t="s">
        <v>1329</v>
      </c>
      <c r="B227" s="118" t="s">
        <v>1330</v>
      </c>
      <c r="C227" s="352" t="s">
        <v>43</v>
      </c>
      <c r="D227" s="352"/>
      <c r="E227" s="352"/>
    </row>
    <row r="228" spans="1:8" ht="8.25">
      <c r="A228" s="352" t="s">
        <v>1332</v>
      </c>
      <c r="B228" s="352"/>
      <c r="C228" s="352"/>
      <c r="D228" s="366">
        <v>100</v>
      </c>
      <c r="E228" s="369"/>
      <c r="F228" s="369"/>
      <c r="G228" s="369"/>
      <c r="H228" s="369"/>
    </row>
    <row r="229" spans="1:8" ht="8.25">
      <c r="A229" s="352" t="s">
        <v>1333</v>
      </c>
      <c r="B229" s="352"/>
      <c r="C229" s="352"/>
      <c r="D229" s="366">
        <v>96</v>
      </c>
      <c r="E229" s="369"/>
      <c r="F229" s="369"/>
      <c r="G229" s="369"/>
      <c r="H229" s="369"/>
    </row>
    <row r="230" spans="1:8" ht="8.25">
      <c r="A230" s="352" t="s">
        <v>465</v>
      </c>
      <c r="B230" s="352"/>
      <c r="C230" s="352"/>
      <c r="D230" s="367">
        <f>IF(D228=0,,D229/D228*100)</f>
        <v>96</v>
      </c>
      <c r="E230" s="371"/>
      <c r="F230" s="371"/>
      <c r="G230" s="371"/>
      <c r="H230" s="371"/>
    </row>
    <row r="231" spans="1:5" ht="8.25">
      <c r="A231" s="352"/>
      <c r="B231" s="352"/>
      <c r="C231" s="352"/>
      <c r="D231" s="121"/>
      <c r="E231" s="121"/>
    </row>
    <row r="233" spans="1:7" ht="8.25">
      <c r="A233" s="327" t="s">
        <v>463</v>
      </c>
      <c r="B233" s="327"/>
      <c r="C233" s="327"/>
      <c r="D233" s="327"/>
      <c r="E233" s="327"/>
      <c r="F233" s="327"/>
      <c r="G233" s="327"/>
    </row>
    <row r="234" spans="1:8" ht="8.25" customHeight="1">
      <c r="A234" s="329" t="s">
        <v>124</v>
      </c>
      <c r="B234" s="330"/>
      <c r="C234" s="330"/>
      <c r="D234" s="330"/>
      <c r="E234" s="330"/>
      <c r="F234" s="330"/>
      <c r="G234" s="330"/>
      <c r="H234" s="372"/>
    </row>
    <row r="235" spans="1:8" ht="42.75" customHeight="1">
      <c r="A235" s="330"/>
      <c r="B235" s="330"/>
      <c r="C235" s="330"/>
      <c r="D235" s="330"/>
      <c r="E235" s="330"/>
      <c r="F235" s="330"/>
      <c r="G235" s="330"/>
      <c r="H235" s="372"/>
    </row>
    <row r="236" spans="1:8" ht="12.75" customHeight="1">
      <c r="A236" s="330"/>
      <c r="B236" s="330"/>
      <c r="C236" s="330"/>
      <c r="D236" s="330"/>
      <c r="E236" s="330"/>
      <c r="F236" s="330"/>
      <c r="G236" s="330"/>
      <c r="H236" s="372"/>
    </row>
    <row r="238" spans="1:5" ht="8.25">
      <c r="A238" s="352" t="s">
        <v>477</v>
      </c>
      <c r="B238" s="352"/>
      <c r="C238" s="352" t="s">
        <v>956</v>
      </c>
      <c r="D238" s="352"/>
      <c r="E238" s="352"/>
    </row>
    <row r="239" spans="1:5" ht="8.25">
      <c r="A239" s="117" t="s">
        <v>1327</v>
      </c>
      <c r="B239" s="117"/>
      <c r="C239" s="352" t="s">
        <v>485</v>
      </c>
      <c r="D239" s="352"/>
      <c r="E239" s="352"/>
    </row>
    <row r="240" spans="1:5" ht="8.25">
      <c r="A240" s="352" t="s">
        <v>1328</v>
      </c>
      <c r="B240" s="352"/>
      <c r="C240" s="352" t="s">
        <v>332</v>
      </c>
      <c r="D240" s="352"/>
      <c r="E240" s="352"/>
    </row>
    <row r="241" spans="1:5" ht="8.25">
      <c r="A241" s="117" t="s">
        <v>1329</v>
      </c>
      <c r="B241" s="118" t="s">
        <v>1330</v>
      </c>
      <c r="C241" s="352" t="s">
        <v>419</v>
      </c>
      <c r="D241" s="352"/>
      <c r="E241" s="352"/>
    </row>
    <row r="242" spans="1:8" ht="8.25">
      <c r="A242" s="365" t="s">
        <v>1331</v>
      </c>
      <c r="B242" s="365"/>
      <c r="C242" s="365"/>
      <c r="D242" s="368" t="s">
        <v>1296</v>
      </c>
      <c r="E242" s="368"/>
      <c r="F242" s="368"/>
      <c r="G242" s="368"/>
      <c r="H242" s="368"/>
    </row>
    <row r="243" spans="1:8" ht="8.25">
      <c r="A243" s="352" t="s">
        <v>1332</v>
      </c>
      <c r="B243" s="352"/>
      <c r="C243" s="352"/>
      <c r="D243" s="366">
        <v>370</v>
      </c>
      <c r="E243" s="369"/>
      <c r="F243" s="369"/>
      <c r="G243" s="369"/>
      <c r="H243" s="369"/>
    </row>
    <row r="244" spans="1:8" ht="8.25">
      <c r="A244" s="352" t="s">
        <v>1333</v>
      </c>
      <c r="B244" s="352"/>
      <c r="C244" s="352"/>
      <c r="D244" s="366">
        <v>163</v>
      </c>
      <c r="E244" s="369"/>
      <c r="F244" s="369"/>
      <c r="G244" s="369"/>
      <c r="H244" s="369"/>
    </row>
    <row r="245" spans="1:8" ht="8.25">
      <c r="A245" s="352" t="s">
        <v>465</v>
      </c>
      <c r="B245" s="352"/>
      <c r="C245" s="352"/>
      <c r="D245" s="367">
        <f>IF(D243=0,,D244/D243*100)</f>
        <v>44.054054054054056</v>
      </c>
      <c r="E245" s="371"/>
      <c r="F245" s="371"/>
      <c r="G245" s="371"/>
      <c r="H245" s="371"/>
    </row>
    <row r="247" spans="1:7" ht="8.25">
      <c r="A247" s="327" t="s">
        <v>463</v>
      </c>
      <c r="B247" s="327"/>
      <c r="C247" s="327"/>
      <c r="D247" s="327"/>
      <c r="E247" s="327"/>
      <c r="F247" s="327"/>
      <c r="G247" s="327"/>
    </row>
    <row r="248" spans="1:8" ht="8.25" customHeight="1">
      <c r="A248" s="329" t="s">
        <v>125</v>
      </c>
      <c r="B248" s="330"/>
      <c r="C248" s="330"/>
      <c r="D248" s="330"/>
      <c r="E248" s="330"/>
      <c r="F248" s="330"/>
      <c r="G248" s="330"/>
      <c r="H248" s="372"/>
    </row>
    <row r="249" spans="1:8" ht="8.25" customHeight="1">
      <c r="A249" s="330"/>
      <c r="B249" s="330"/>
      <c r="C249" s="330"/>
      <c r="D249" s="330"/>
      <c r="E249" s="330"/>
      <c r="F249" s="330"/>
      <c r="G249" s="330"/>
      <c r="H249" s="372"/>
    </row>
    <row r="250" spans="1:8" ht="8.25" customHeight="1">
      <c r="A250" s="330"/>
      <c r="B250" s="330"/>
      <c r="C250" s="330"/>
      <c r="D250" s="330"/>
      <c r="E250" s="330"/>
      <c r="F250" s="330"/>
      <c r="G250" s="330"/>
      <c r="H250" s="372"/>
    </row>
    <row r="252" spans="1:5" ht="8.25">
      <c r="A252" s="352" t="s">
        <v>477</v>
      </c>
      <c r="B252" s="352"/>
      <c r="C252" s="352" t="s">
        <v>44</v>
      </c>
      <c r="D252" s="352"/>
      <c r="E252" s="352"/>
    </row>
    <row r="253" spans="1:5" ht="8.25">
      <c r="A253" s="117" t="s">
        <v>1327</v>
      </c>
      <c r="B253" s="117"/>
      <c r="C253" s="352" t="s">
        <v>45</v>
      </c>
      <c r="D253" s="352"/>
      <c r="E253" s="352"/>
    </row>
    <row r="254" spans="1:5" ht="8.25">
      <c r="A254" s="352" t="s">
        <v>1328</v>
      </c>
      <c r="B254" s="352"/>
      <c r="C254" s="352" t="s">
        <v>332</v>
      </c>
      <c r="D254" s="352"/>
      <c r="E254" s="352"/>
    </row>
    <row r="255" spans="1:5" ht="8.25">
      <c r="A255" s="117" t="s">
        <v>1329</v>
      </c>
      <c r="B255" s="118" t="s">
        <v>1330</v>
      </c>
      <c r="C255" s="352" t="s">
        <v>46</v>
      </c>
      <c r="D255" s="352"/>
      <c r="E255" s="352"/>
    </row>
    <row r="256" spans="1:8" ht="8.25">
      <c r="A256" s="365" t="s">
        <v>1331</v>
      </c>
      <c r="B256" s="365"/>
      <c r="C256" s="365"/>
      <c r="D256" s="368" t="s">
        <v>1296</v>
      </c>
      <c r="E256" s="368"/>
      <c r="F256" s="368"/>
      <c r="G256" s="368"/>
      <c r="H256" s="368"/>
    </row>
    <row r="257" spans="1:8" ht="8.25">
      <c r="A257" s="352" t="s">
        <v>1337</v>
      </c>
      <c r="B257" s="352"/>
      <c r="C257" s="352"/>
      <c r="D257" s="366">
        <v>50000</v>
      </c>
      <c r="E257" s="369"/>
      <c r="F257" s="369"/>
      <c r="G257" s="369"/>
      <c r="H257" s="369"/>
    </row>
    <row r="258" spans="1:8" ht="8.25">
      <c r="A258" s="352" t="s">
        <v>1333</v>
      </c>
      <c r="B258" s="352"/>
      <c r="C258" s="352"/>
      <c r="D258" s="366">
        <v>50000</v>
      </c>
      <c r="E258" s="369"/>
      <c r="F258" s="369"/>
      <c r="G258" s="369"/>
      <c r="H258" s="369"/>
    </row>
    <row r="259" spans="1:8" ht="8.25">
      <c r="A259" s="352" t="s">
        <v>465</v>
      </c>
      <c r="B259" s="352"/>
      <c r="C259" s="352"/>
      <c r="D259" s="367">
        <f>IF(D257=0,,D258/D257*100)</f>
        <v>100</v>
      </c>
      <c r="E259" s="371"/>
      <c r="F259" s="371"/>
      <c r="G259" s="371"/>
      <c r="H259" s="371"/>
    </row>
    <row r="260" spans="1:5" ht="8.25">
      <c r="A260" s="352"/>
      <c r="B260" s="352"/>
      <c r="C260" s="352"/>
      <c r="D260" s="121"/>
      <c r="E260" s="121"/>
    </row>
    <row r="261" spans="1:5" ht="8.25">
      <c r="A261" s="117" t="s">
        <v>1329</v>
      </c>
      <c r="B261" s="117"/>
      <c r="C261" s="352" t="s">
        <v>47</v>
      </c>
      <c r="D261" s="352"/>
      <c r="E261" s="352"/>
    </row>
    <row r="262" spans="1:8" ht="8.25">
      <c r="A262" s="352" t="s">
        <v>1332</v>
      </c>
      <c r="B262" s="352"/>
      <c r="C262" s="352"/>
      <c r="D262" s="366">
        <v>0</v>
      </c>
      <c r="E262" s="369"/>
      <c r="F262" s="369"/>
      <c r="G262" s="369"/>
      <c r="H262" s="369"/>
    </row>
    <row r="263" spans="1:8" ht="8.25">
      <c r="A263" s="352" t="s">
        <v>1333</v>
      </c>
      <c r="B263" s="352"/>
      <c r="C263" s="352"/>
      <c r="D263" s="366">
        <v>0</v>
      </c>
      <c r="E263" s="369"/>
      <c r="F263" s="369"/>
      <c r="G263" s="369"/>
      <c r="H263" s="369"/>
    </row>
    <row r="264" spans="1:8" ht="8.25">
      <c r="A264" s="352" t="s">
        <v>465</v>
      </c>
      <c r="B264" s="352"/>
      <c r="C264" s="352"/>
      <c r="D264" s="367">
        <f>IF(D262=0,,D263/D262*100)</f>
        <v>0</v>
      </c>
      <c r="E264" s="371"/>
      <c r="F264" s="371"/>
      <c r="G264" s="371"/>
      <c r="H264" s="371"/>
    </row>
    <row r="265" spans="1:5" ht="8.25">
      <c r="A265" s="352"/>
      <c r="B265" s="352"/>
      <c r="C265" s="352"/>
      <c r="D265" s="121"/>
      <c r="E265" s="121"/>
    </row>
    <row r="266" spans="1:5" ht="8.25">
      <c r="A266" s="117" t="s">
        <v>1329</v>
      </c>
      <c r="B266" s="118" t="s">
        <v>1330</v>
      </c>
      <c r="C266" s="352" t="s">
        <v>48</v>
      </c>
      <c r="D266" s="352"/>
      <c r="E266" s="352"/>
    </row>
    <row r="267" spans="1:8" ht="8.25">
      <c r="A267" s="352" t="s">
        <v>1337</v>
      </c>
      <c r="B267" s="352"/>
      <c r="C267" s="352"/>
      <c r="D267" s="366">
        <v>0</v>
      </c>
      <c r="E267" s="369"/>
      <c r="F267" s="369"/>
      <c r="G267" s="369"/>
      <c r="H267" s="369"/>
    </row>
    <row r="268" spans="1:8" ht="8.25">
      <c r="A268" s="352" t="s">
        <v>1333</v>
      </c>
      <c r="B268" s="352"/>
      <c r="C268" s="352"/>
      <c r="D268" s="366">
        <v>0</v>
      </c>
      <c r="E268" s="369"/>
      <c r="F268" s="369"/>
      <c r="G268" s="369"/>
      <c r="H268" s="369"/>
    </row>
    <row r="269" spans="1:8" ht="8.25">
      <c r="A269" s="352" t="s">
        <v>465</v>
      </c>
      <c r="B269" s="352"/>
      <c r="C269" s="352"/>
      <c r="D269" s="367">
        <f>IF(D267=0,,D268/D267*100)</f>
        <v>0</v>
      </c>
      <c r="E269" s="371"/>
      <c r="F269" s="371"/>
      <c r="G269" s="371"/>
      <c r="H269" s="371"/>
    </row>
    <row r="270" spans="1:5" ht="8.25">
      <c r="A270" s="352"/>
      <c r="B270" s="352"/>
      <c r="C270" s="352"/>
      <c r="D270" s="121"/>
      <c r="E270" s="121"/>
    </row>
    <row r="271" spans="1:7" ht="8.25">
      <c r="A271" s="327" t="s">
        <v>463</v>
      </c>
      <c r="B271" s="327"/>
      <c r="C271" s="327"/>
      <c r="D271" s="327"/>
      <c r="E271" s="327"/>
      <c r="F271" s="327"/>
      <c r="G271" s="327"/>
    </row>
    <row r="272" spans="1:8" ht="8.25">
      <c r="A272" s="329" t="s">
        <v>126</v>
      </c>
      <c r="B272" s="330"/>
      <c r="C272" s="330"/>
      <c r="D272" s="330"/>
      <c r="E272" s="330"/>
      <c r="F272" s="330"/>
      <c r="G272" s="330"/>
      <c r="H272" s="372"/>
    </row>
    <row r="273" spans="1:8" ht="8.25">
      <c r="A273" s="330"/>
      <c r="B273" s="330"/>
      <c r="C273" s="330"/>
      <c r="D273" s="330"/>
      <c r="E273" s="330"/>
      <c r="F273" s="330"/>
      <c r="G273" s="330"/>
      <c r="H273" s="372"/>
    </row>
    <row r="274" spans="1:8" ht="8.25">
      <c r="A274" s="330"/>
      <c r="B274" s="330"/>
      <c r="C274" s="330"/>
      <c r="D274" s="330"/>
      <c r="E274" s="330"/>
      <c r="F274" s="330"/>
      <c r="G274" s="330"/>
      <c r="H274" s="372"/>
    </row>
    <row r="275" spans="1:8" ht="8.25">
      <c r="A275" s="330"/>
      <c r="B275" s="330"/>
      <c r="C275" s="330"/>
      <c r="D275" s="330"/>
      <c r="E275" s="330"/>
      <c r="F275" s="330"/>
      <c r="G275" s="330"/>
      <c r="H275" s="372"/>
    </row>
    <row r="277" spans="1:5" ht="8.25">
      <c r="A277" s="352" t="s">
        <v>477</v>
      </c>
      <c r="B277" s="352"/>
      <c r="C277" s="352" t="s">
        <v>827</v>
      </c>
      <c r="D277" s="352"/>
      <c r="E277" s="352"/>
    </row>
    <row r="278" spans="1:5" ht="8.25">
      <c r="A278" s="117" t="s">
        <v>1327</v>
      </c>
      <c r="B278" s="117"/>
      <c r="C278" s="352" t="s">
        <v>49</v>
      </c>
      <c r="D278" s="352"/>
      <c r="E278" s="352"/>
    </row>
    <row r="279" spans="1:5" ht="8.25">
      <c r="A279" s="352" t="s">
        <v>1328</v>
      </c>
      <c r="B279" s="352"/>
      <c r="C279" s="352" t="s">
        <v>332</v>
      </c>
      <c r="D279" s="352"/>
      <c r="E279" s="352"/>
    </row>
    <row r="280" spans="1:5" ht="8.25">
      <c r="A280" s="117" t="s">
        <v>1329</v>
      </c>
      <c r="B280" s="118" t="s">
        <v>1330</v>
      </c>
      <c r="C280" s="352" t="s">
        <v>50</v>
      </c>
      <c r="D280" s="352"/>
      <c r="E280" s="352"/>
    </row>
    <row r="281" spans="1:8" ht="8.25">
      <c r="A281" s="365" t="s">
        <v>1331</v>
      </c>
      <c r="B281" s="365"/>
      <c r="C281" s="365"/>
      <c r="D281" s="368" t="s">
        <v>1296</v>
      </c>
      <c r="E281" s="368"/>
      <c r="F281" s="368"/>
      <c r="G281" s="368"/>
      <c r="H281" s="368"/>
    </row>
    <row r="282" spans="1:8" ht="8.25">
      <c r="A282" s="352" t="s">
        <v>1337</v>
      </c>
      <c r="B282" s="352"/>
      <c r="C282" s="352"/>
      <c r="D282" s="366">
        <v>10</v>
      </c>
      <c r="E282" s="369"/>
      <c r="F282" s="369"/>
      <c r="G282" s="369"/>
      <c r="H282" s="369"/>
    </row>
    <row r="283" spans="1:8" ht="8.25">
      <c r="A283" s="352" t="s">
        <v>1333</v>
      </c>
      <c r="B283" s="352"/>
      <c r="C283" s="352"/>
      <c r="D283" s="366">
        <v>7</v>
      </c>
      <c r="E283" s="369"/>
      <c r="F283" s="369"/>
      <c r="G283" s="369"/>
      <c r="H283" s="369"/>
    </row>
    <row r="284" spans="1:8" ht="8.25">
      <c r="A284" s="352" t="s">
        <v>465</v>
      </c>
      <c r="B284" s="352"/>
      <c r="C284" s="352"/>
      <c r="D284" s="367">
        <f>IF(D282=0,,D283/D282*100)</f>
        <v>70</v>
      </c>
      <c r="E284" s="371"/>
      <c r="F284" s="371"/>
      <c r="G284" s="371"/>
      <c r="H284" s="371"/>
    </row>
    <row r="285" spans="1:5" ht="8.25">
      <c r="A285" s="352"/>
      <c r="B285" s="352"/>
      <c r="C285" s="352"/>
      <c r="D285" s="121"/>
      <c r="E285" s="121"/>
    </row>
    <row r="286" spans="1:5" ht="8.25">
      <c r="A286" s="117" t="s">
        <v>1329</v>
      </c>
      <c r="B286" s="118" t="s">
        <v>1330</v>
      </c>
      <c r="C286" s="352" t="s">
        <v>51</v>
      </c>
      <c r="D286" s="352"/>
      <c r="E286" s="352"/>
    </row>
    <row r="287" spans="1:8" ht="8.25">
      <c r="A287" s="352" t="s">
        <v>1332</v>
      </c>
      <c r="B287" s="352"/>
      <c r="C287" s="352"/>
      <c r="D287" s="366">
        <v>45</v>
      </c>
      <c r="E287" s="369"/>
      <c r="F287" s="369"/>
      <c r="G287" s="369"/>
      <c r="H287" s="369"/>
    </row>
    <row r="288" spans="1:8" ht="8.25">
      <c r="A288" s="352" t="s">
        <v>1333</v>
      </c>
      <c r="B288" s="352"/>
      <c r="C288" s="352"/>
      <c r="D288" s="366">
        <v>13</v>
      </c>
      <c r="E288" s="369"/>
      <c r="F288" s="369"/>
      <c r="G288" s="369"/>
      <c r="H288" s="369"/>
    </row>
    <row r="289" spans="1:8" ht="8.25">
      <c r="A289" s="352" t="s">
        <v>465</v>
      </c>
      <c r="B289" s="352"/>
      <c r="C289" s="352"/>
      <c r="D289" s="367">
        <f>IF(D287=0,,D288/D287*100)</f>
        <v>28.888888888888886</v>
      </c>
      <c r="E289" s="371"/>
      <c r="F289" s="371"/>
      <c r="G289" s="371"/>
      <c r="H289" s="371"/>
    </row>
    <row r="290" spans="1:5" ht="8.25">
      <c r="A290" s="352"/>
      <c r="B290" s="352"/>
      <c r="C290" s="352"/>
      <c r="D290" s="121"/>
      <c r="E290" s="121"/>
    </row>
    <row r="291" spans="1:5" ht="8.25">
      <c r="A291" s="117" t="s">
        <v>1329</v>
      </c>
      <c r="B291" s="118" t="s">
        <v>1330</v>
      </c>
      <c r="C291" s="352" t="s">
        <v>52</v>
      </c>
      <c r="D291" s="352"/>
      <c r="E291" s="352"/>
    </row>
    <row r="292" spans="1:8" ht="8.25">
      <c r="A292" s="352" t="s">
        <v>1337</v>
      </c>
      <c r="B292" s="352"/>
      <c r="C292" s="352"/>
      <c r="D292" s="366">
        <v>12</v>
      </c>
      <c r="E292" s="369"/>
      <c r="F292" s="369"/>
      <c r="G292" s="369"/>
      <c r="H292" s="369"/>
    </row>
    <row r="293" spans="1:8" ht="8.25">
      <c r="A293" s="352" t="s">
        <v>1333</v>
      </c>
      <c r="B293" s="352"/>
      <c r="C293" s="352"/>
      <c r="D293" s="366">
        <v>6</v>
      </c>
      <c r="E293" s="369"/>
      <c r="F293" s="369"/>
      <c r="G293" s="369"/>
      <c r="H293" s="369"/>
    </row>
    <row r="294" spans="1:8" ht="8.25">
      <c r="A294" s="352" t="s">
        <v>465</v>
      </c>
      <c r="B294" s="352"/>
      <c r="C294" s="352"/>
      <c r="D294" s="367">
        <f>IF(D292=0,,D293/D292*100)</f>
        <v>50</v>
      </c>
      <c r="E294" s="371"/>
      <c r="F294" s="371"/>
      <c r="G294" s="371"/>
      <c r="H294" s="371"/>
    </row>
    <row r="295" spans="1:5" ht="8.25">
      <c r="A295" s="352"/>
      <c r="B295" s="352"/>
      <c r="C295" s="352"/>
      <c r="D295" s="121"/>
      <c r="E295" s="121"/>
    </row>
    <row r="297" spans="1:7" ht="8.25">
      <c r="A297" s="327" t="s">
        <v>463</v>
      </c>
      <c r="B297" s="327"/>
      <c r="C297" s="327"/>
      <c r="D297" s="327"/>
      <c r="E297" s="327"/>
      <c r="F297" s="327"/>
      <c r="G297" s="327"/>
    </row>
    <row r="298" spans="1:8" ht="8.25">
      <c r="A298" s="329" t="s">
        <v>127</v>
      </c>
      <c r="B298" s="330"/>
      <c r="C298" s="330"/>
      <c r="D298" s="330"/>
      <c r="E298" s="330"/>
      <c r="F298" s="330"/>
      <c r="G298" s="330"/>
      <c r="H298" s="372"/>
    </row>
    <row r="299" spans="1:8" ht="17.25" customHeight="1">
      <c r="A299" s="330"/>
      <c r="B299" s="330"/>
      <c r="C299" s="330"/>
      <c r="D299" s="330"/>
      <c r="E299" s="330"/>
      <c r="F299" s="330"/>
      <c r="G299" s="330"/>
      <c r="H299" s="372"/>
    </row>
    <row r="300" spans="1:8" ht="8.25">
      <c r="A300" s="330"/>
      <c r="B300" s="330"/>
      <c r="C300" s="330"/>
      <c r="D300" s="330"/>
      <c r="E300" s="330"/>
      <c r="F300" s="330"/>
      <c r="G300" s="330"/>
      <c r="H300" s="372"/>
    </row>
    <row r="301" spans="1:8" ht="8.25">
      <c r="A301" s="330"/>
      <c r="B301" s="330"/>
      <c r="C301" s="330"/>
      <c r="D301" s="330"/>
      <c r="E301" s="330"/>
      <c r="F301" s="330"/>
      <c r="G301" s="330"/>
      <c r="H301" s="372"/>
    </row>
    <row r="303" spans="1:5" ht="8.25">
      <c r="A303" s="352" t="s">
        <v>477</v>
      </c>
      <c r="B303" s="352"/>
      <c r="C303" s="352" t="s">
        <v>831</v>
      </c>
      <c r="D303" s="352"/>
      <c r="E303" s="352"/>
    </row>
    <row r="304" spans="1:5" ht="8.25">
      <c r="A304" s="117" t="s">
        <v>1327</v>
      </c>
      <c r="B304" s="117"/>
      <c r="C304" s="352" t="s">
        <v>646</v>
      </c>
      <c r="D304" s="352"/>
      <c r="E304" s="352"/>
    </row>
    <row r="305" spans="1:5" ht="8.25">
      <c r="A305" s="352" t="s">
        <v>1328</v>
      </c>
      <c r="B305" s="352"/>
      <c r="C305" s="352" t="s">
        <v>332</v>
      </c>
      <c r="D305" s="352"/>
      <c r="E305" s="352"/>
    </row>
    <row r="306" spans="1:5" ht="8.25">
      <c r="A306" s="117" t="s">
        <v>1329</v>
      </c>
      <c r="B306" s="118" t="s">
        <v>1330</v>
      </c>
      <c r="C306" s="352" t="s">
        <v>41</v>
      </c>
      <c r="D306" s="352"/>
      <c r="E306" s="352"/>
    </row>
    <row r="307" spans="1:8" ht="8.25">
      <c r="A307" s="365" t="s">
        <v>1331</v>
      </c>
      <c r="B307" s="365"/>
      <c r="C307" s="365"/>
      <c r="D307" s="368" t="s">
        <v>1296</v>
      </c>
      <c r="E307" s="368"/>
      <c r="F307" s="368"/>
      <c r="G307" s="368"/>
      <c r="H307" s="368"/>
    </row>
    <row r="308" spans="1:8" ht="8.25">
      <c r="A308" s="352" t="s">
        <v>1337</v>
      </c>
      <c r="B308" s="352"/>
      <c r="C308" s="352"/>
      <c r="D308" s="366">
        <v>11</v>
      </c>
      <c r="E308" s="369"/>
      <c r="F308" s="369"/>
      <c r="G308" s="369"/>
      <c r="H308" s="369"/>
    </row>
    <row r="309" spans="1:8" ht="8.25">
      <c r="A309" s="352" t="s">
        <v>1333</v>
      </c>
      <c r="B309" s="352"/>
      <c r="C309" s="352"/>
      <c r="D309" s="366">
        <v>5</v>
      </c>
      <c r="E309" s="369"/>
      <c r="F309" s="369"/>
      <c r="G309" s="369"/>
      <c r="H309" s="369"/>
    </row>
    <row r="310" spans="1:8" ht="8.25">
      <c r="A310" s="352" t="s">
        <v>465</v>
      </c>
      <c r="B310" s="352"/>
      <c r="C310" s="352"/>
      <c r="D310" s="367">
        <f>IF(D308=0,,D309/D308*100)</f>
        <v>45.45454545454545</v>
      </c>
      <c r="E310" s="371"/>
      <c r="F310" s="371"/>
      <c r="G310" s="371"/>
      <c r="H310" s="371"/>
    </row>
    <row r="311" spans="1:5" ht="8.25">
      <c r="A311" s="352"/>
      <c r="B311" s="352"/>
      <c r="C311" s="352"/>
      <c r="D311" s="121"/>
      <c r="E311" s="121"/>
    </row>
    <row r="312" spans="1:5" ht="8.25">
      <c r="A312" s="117" t="s">
        <v>1329</v>
      </c>
      <c r="B312" s="118" t="s">
        <v>1330</v>
      </c>
      <c r="C312" s="352" t="s">
        <v>518</v>
      </c>
      <c r="D312" s="352"/>
      <c r="E312" s="352"/>
    </row>
    <row r="313" spans="1:8" ht="8.25">
      <c r="A313" s="352" t="s">
        <v>1337</v>
      </c>
      <c r="B313" s="352"/>
      <c r="C313" s="352"/>
      <c r="D313" s="366">
        <v>5</v>
      </c>
      <c r="E313" s="369"/>
      <c r="F313" s="369"/>
      <c r="G313" s="369"/>
      <c r="H313" s="369"/>
    </row>
    <row r="314" spans="1:8" ht="8.25">
      <c r="A314" s="352" t="s">
        <v>1333</v>
      </c>
      <c r="B314" s="352"/>
      <c r="C314" s="352"/>
      <c r="D314" s="366">
        <v>3</v>
      </c>
      <c r="E314" s="369"/>
      <c r="F314" s="369"/>
      <c r="G314" s="369"/>
      <c r="H314" s="369"/>
    </row>
    <row r="315" spans="1:8" ht="8.25">
      <c r="A315" s="352" t="s">
        <v>465</v>
      </c>
      <c r="B315" s="352"/>
      <c r="C315" s="352"/>
      <c r="D315" s="367">
        <f>IF(D313=0,,D314/D313*100)</f>
        <v>60</v>
      </c>
      <c r="E315" s="371"/>
      <c r="F315" s="371"/>
      <c r="G315" s="371"/>
      <c r="H315" s="371"/>
    </row>
    <row r="316" spans="1:5" ht="8.25">
      <c r="A316" s="352"/>
      <c r="B316" s="352"/>
      <c r="C316" s="352"/>
      <c r="D316" s="121"/>
      <c r="E316" s="121"/>
    </row>
    <row r="318" spans="1:7" ht="8.25">
      <c r="A318" s="327" t="s">
        <v>463</v>
      </c>
      <c r="B318" s="327"/>
      <c r="C318" s="327"/>
      <c r="D318" s="327"/>
      <c r="E318" s="327"/>
      <c r="F318" s="327"/>
      <c r="G318" s="327"/>
    </row>
    <row r="319" spans="1:8" ht="8.25">
      <c r="A319" s="329" t="s">
        <v>128</v>
      </c>
      <c r="B319" s="330"/>
      <c r="C319" s="330"/>
      <c r="D319" s="330"/>
      <c r="E319" s="330"/>
      <c r="F319" s="330"/>
      <c r="G319" s="330"/>
      <c r="H319" s="372"/>
    </row>
    <row r="320" spans="1:8" ht="8.25">
      <c r="A320" s="330"/>
      <c r="B320" s="330"/>
      <c r="C320" s="330"/>
      <c r="D320" s="330"/>
      <c r="E320" s="330"/>
      <c r="F320" s="330"/>
      <c r="G320" s="330"/>
      <c r="H320" s="372"/>
    </row>
    <row r="321" spans="1:8" ht="18.75" customHeight="1">
      <c r="A321" s="330"/>
      <c r="B321" s="330"/>
      <c r="C321" s="330"/>
      <c r="D321" s="330"/>
      <c r="E321" s="330"/>
      <c r="F321" s="330"/>
      <c r="G321" s="330"/>
      <c r="H321" s="372"/>
    </row>
    <row r="322" spans="1:8" ht="8.25">
      <c r="A322" s="330"/>
      <c r="B322" s="330"/>
      <c r="C322" s="330"/>
      <c r="D322" s="330"/>
      <c r="E322" s="330"/>
      <c r="F322" s="330"/>
      <c r="G322" s="330"/>
      <c r="H322" s="372"/>
    </row>
  </sheetData>
  <mergeCells count="229">
    <mergeCell ref="A247:G247"/>
    <mergeCell ref="A248:H250"/>
    <mergeCell ref="A244:C244"/>
    <mergeCell ref="D244:H244"/>
    <mergeCell ref="A245:C245"/>
    <mergeCell ref="D245:H245"/>
    <mergeCell ref="A242:C242"/>
    <mergeCell ref="D242:H242"/>
    <mergeCell ref="A243:C243"/>
    <mergeCell ref="D243:H243"/>
    <mergeCell ref="C144:C146"/>
    <mergeCell ref="D144:D146"/>
    <mergeCell ref="B144:B146"/>
    <mergeCell ref="A5:C8"/>
    <mergeCell ref="A26:H26"/>
    <mergeCell ref="A27:H28"/>
    <mergeCell ref="A45:H45"/>
    <mergeCell ref="A46:H47"/>
    <mergeCell ref="A67:H67"/>
    <mergeCell ref="A68:H69"/>
    <mergeCell ref="A99:H99"/>
    <mergeCell ref="A78:H78"/>
    <mergeCell ref="A79:H80"/>
    <mergeCell ref="A100:H101"/>
    <mergeCell ref="A110:H110"/>
    <mergeCell ref="A111:H112"/>
    <mergeCell ref="A128:H128"/>
    <mergeCell ref="A129:H130"/>
    <mergeCell ref="A133:D133"/>
    <mergeCell ref="E133:H133"/>
    <mergeCell ref="B135:B137"/>
    <mergeCell ref="C135:C137"/>
    <mergeCell ref="D135:D137"/>
    <mergeCell ref="B138:B140"/>
    <mergeCell ref="C138:C140"/>
    <mergeCell ref="D138:D140"/>
    <mergeCell ref="B141:B143"/>
    <mergeCell ref="C141:C143"/>
    <mergeCell ref="D141:D143"/>
    <mergeCell ref="B147:B149"/>
    <mergeCell ref="C147:C149"/>
    <mergeCell ref="D147:D149"/>
    <mergeCell ref="B150:B152"/>
    <mergeCell ref="C150:C152"/>
    <mergeCell ref="D150:D152"/>
    <mergeCell ref="B153:B155"/>
    <mergeCell ref="C153:C155"/>
    <mergeCell ref="D153:D155"/>
    <mergeCell ref="A164:G164"/>
    <mergeCell ref="A165:H168"/>
    <mergeCell ref="A171:B171"/>
    <mergeCell ref="C171:E171"/>
    <mergeCell ref="C172:E172"/>
    <mergeCell ref="A173:B173"/>
    <mergeCell ref="C173:E173"/>
    <mergeCell ref="C174:E174"/>
    <mergeCell ref="A175:C175"/>
    <mergeCell ref="D175:H175"/>
    <mergeCell ref="A176:C176"/>
    <mergeCell ref="A177:C177"/>
    <mergeCell ref="A178:C178"/>
    <mergeCell ref="D176:H176"/>
    <mergeCell ref="D177:H177"/>
    <mergeCell ref="D178:H178"/>
    <mergeCell ref="A187:C187"/>
    <mergeCell ref="A188:C188"/>
    <mergeCell ref="A189:C189"/>
    <mergeCell ref="C185:E185"/>
    <mergeCell ref="A186:C186"/>
    <mergeCell ref="D186:H186"/>
    <mergeCell ref="D187:H187"/>
    <mergeCell ref="D188:H188"/>
    <mergeCell ref="D189:H189"/>
    <mergeCell ref="A183:C183"/>
    <mergeCell ref="D183:H183"/>
    <mergeCell ref="C180:E180"/>
    <mergeCell ref="A181:C181"/>
    <mergeCell ref="A182:C182"/>
    <mergeCell ref="D181:H181"/>
    <mergeCell ref="D182:H182"/>
    <mergeCell ref="A191:G191"/>
    <mergeCell ref="A192:H195"/>
    <mergeCell ref="A197:B197"/>
    <mergeCell ref="C197:E197"/>
    <mergeCell ref="C198:E198"/>
    <mergeCell ref="A199:B199"/>
    <mergeCell ref="C199:E199"/>
    <mergeCell ref="C200:E200"/>
    <mergeCell ref="A207:G207"/>
    <mergeCell ref="D201:H201"/>
    <mergeCell ref="D202:H202"/>
    <mergeCell ref="D203:H203"/>
    <mergeCell ref="D204:H204"/>
    <mergeCell ref="A205:C205"/>
    <mergeCell ref="A201:C201"/>
    <mergeCell ref="A202:C202"/>
    <mergeCell ref="A203:C203"/>
    <mergeCell ref="A204:C204"/>
    <mergeCell ref="A208:H211"/>
    <mergeCell ref="A213:B213"/>
    <mergeCell ref="C213:E213"/>
    <mergeCell ref="C214:E214"/>
    <mergeCell ref="A215:B215"/>
    <mergeCell ref="C215:E215"/>
    <mergeCell ref="C216:E216"/>
    <mergeCell ref="A217:C217"/>
    <mergeCell ref="D217:H217"/>
    <mergeCell ref="A223:C223"/>
    <mergeCell ref="A224:C224"/>
    <mergeCell ref="D223:H223"/>
    <mergeCell ref="D224:H224"/>
    <mergeCell ref="A225:C225"/>
    <mergeCell ref="A226:C226"/>
    <mergeCell ref="C227:E227"/>
    <mergeCell ref="D225:H225"/>
    <mergeCell ref="D218:H218"/>
    <mergeCell ref="D219:H219"/>
    <mergeCell ref="D220:H220"/>
    <mergeCell ref="C222:E222"/>
    <mergeCell ref="A218:C218"/>
    <mergeCell ref="A219:C219"/>
    <mergeCell ref="A220:C220"/>
    <mergeCell ref="A221:C221"/>
    <mergeCell ref="D228:H228"/>
    <mergeCell ref="D229:H229"/>
    <mergeCell ref="D230:H230"/>
    <mergeCell ref="A233:G233"/>
    <mergeCell ref="A228:C228"/>
    <mergeCell ref="A229:C229"/>
    <mergeCell ref="A230:C230"/>
    <mergeCell ref="A231:C231"/>
    <mergeCell ref="A234:H236"/>
    <mergeCell ref="A252:B252"/>
    <mergeCell ref="C252:E252"/>
    <mergeCell ref="C253:E253"/>
    <mergeCell ref="A238:B238"/>
    <mergeCell ref="C238:E238"/>
    <mergeCell ref="C239:E239"/>
    <mergeCell ref="A240:B240"/>
    <mergeCell ref="C240:E240"/>
    <mergeCell ref="C241:E241"/>
    <mergeCell ref="A254:B254"/>
    <mergeCell ref="C254:E254"/>
    <mergeCell ref="C255:E255"/>
    <mergeCell ref="A256:C256"/>
    <mergeCell ref="D256:H256"/>
    <mergeCell ref="A262:C262"/>
    <mergeCell ref="A263:C263"/>
    <mergeCell ref="D262:H262"/>
    <mergeCell ref="D263:H263"/>
    <mergeCell ref="A264:C264"/>
    <mergeCell ref="A265:C265"/>
    <mergeCell ref="C266:E266"/>
    <mergeCell ref="D264:H264"/>
    <mergeCell ref="D257:H257"/>
    <mergeCell ref="D258:H258"/>
    <mergeCell ref="D259:H259"/>
    <mergeCell ref="C261:E261"/>
    <mergeCell ref="A257:C257"/>
    <mergeCell ref="A258:C258"/>
    <mergeCell ref="A259:C259"/>
    <mergeCell ref="A260:C260"/>
    <mergeCell ref="A271:G271"/>
    <mergeCell ref="D267:H267"/>
    <mergeCell ref="D268:H268"/>
    <mergeCell ref="D269:H269"/>
    <mergeCell ref="A267:C267"/>
    <mergeCell ref="A268:C268"/>
    <mergeCell ref="A269:C269"/>
    <mergeCell ref="A270:C270"/>
    <mergeCell ref="A272:H275"/>
    <mergeCell ref="A277:B277"/>
    <mergeCell ref="C277:E277"/>
    <mergeCell ref="C278:E278"/>
    <mergeCell ref="A279:B279"/>
    <mergeCell ref="C279:E279"/>
    <mergeCell ref="C280:E280"/>
    <mergeCell ref="A281:C281"/>
    <mergeCell ref="D281:H281"/>
    <mergeCell ref="A287:C287"/>
    <mergeCell ref="A288:C288"/>
    <mergeCell ref="D287:H287"/>
    <mergeCell ref="D288:H288"/>
    <mergeCell ref="A289:C289"/>
    <mergeCell ref="A290:C290"/>
    <mergeCell ref="C291:E291"/>
    <mergeCell ref="D289:H289"/>
    <mergeCell ref="D282:H282"/>
    <mergeCell ref="D283:H283"/>
    <mergeCell ref="D284:H284"/>
    <mergeCell ref="C286:E286"/>
    <mergeCell ref="A282:C282"/>
    <mergeCell ref="A283:C283"/>
    <mergeCell ref="A284:C284"/>
    <mergeCell ref="A285:C285"/>
    <mergeCell ref="D292:H292"/>
    <mergeCell ref="D293:H293"/>
    <mergeCell ref="D294:H294"/>
    <mergeCell ref="A297:G297"/>
    <mergeCell ref="A292:C292"/>
    <mergeCell ref="A293:C293"/>
    <mergeCell ref="A294:C294"/>
    <mergeCell ref="A295:C295"/>
    <mergeCell ref="A298:H301"/>
    <mergeCell ref="A303:B303"/>
    <mergeCell ref="C303:E303"/>
    <mergeCell ref="C304:E304"/>
    <mergeCell ref="A305:B305"/>
    <mergeCell ref="C305:E305"/>
    <mergeCell ref="C306:E306"/>
    <mergeCell ref="A307:C307"/>
    <mergeCell ref="D307:H307"/>
    <mergeCell ref="A310:C310"/>
    <mergeCell ref="A311:C311"/>
    <mergeCell ref="C312:E312"/>
    <mergeCell ref="D308:H308"/>
    <mergeCell ref="D309:H309"/>
    <mergeCell ref="D310:H310"/>
    <mergeCell ref="A308:C308"/>
    <mergeCell ref="A309:C309"/>
    <mergeCell ref="A313:C313"/>
    <mergeCell ref="A314:C314"/>
    <mergeCell ref="D313:H313"/>
    <mergeCell ref="D314:H314"/>
    <mergeCell ref="A319:H322"/>
    <mergeCell ref="A315:C315"/>
    <mergeCell ref="A316:C316"/>
    <mergeCell ref="D315:H315"/>
    <mergeCell ref="A318:G318"/>
  </mergeCells>
  <printOptions/>
  <pageMargins left="0.75" right="0.75" top="1" bottom="1" header="0.4921259845" footer="0.4921259845"/>
  <pageSetup horizontalDpi="600" verticalDpi="600" orientation="portrait" r:id="rId1"/>
  <headerFooter alignWithMargins="0">
    <oddHeader>&amp;C&amp;F</oddHeader>
    <oddFooter>&amp;CStránka &amp;P z &amp;N</oddFooter>
  </headerFooter>
</worksheet>
</file>

<file path=xl/worksheets/sheet8.xml><?xml version="1.0" encoding="utf-8"?>
<worksheet xmlns="http://schemas.openxmlformats.org/spreadsheetml/2006/main" xmlns:r="http://schemas.openxmlformats.org/officeDocument/2006/relationships">
  <dimension ref="A2:J258"/>
  <sheetViews>
    <sheetView workbookViewId="0" topLeftCell="A124">
      <selection activeCell="F145" sqref="F145"/>
    </sheetView>
  </sheetViews>
  <sheetFormatPr defaultColWidth="9.140625" defaultRowHeight="12.75"/>
  <cols>
    <col min="1" max="2" width="7.57421875" style="81" customWidth="1"/>
    <col min="3" max="3" width="8.421875" style="81" customWidth="1"/>
    <col min="4" max="4" width="19.57421875" style="81" customWidth="1"/>
    <col min="5" max="7" width="10.00390625" style="81" customWidth="1"/>
    <col min="8" max="16384" width="9.140625" style="81" customWidth="1"/>
  </cols>
  <sheetData>
    <row r="2" ht="11.25">
      <c r="A2" s="122" t="s">
        <v>519</v>
      </c>
    </row>
    <row r="4" spans="1:7" ht="21" customHeight="1">
      <c r="A4" s="82"/>
      <c r="B4" s="83"/>
      <c r="C4" s="84"/>
      <c r="D4" s="85"/>
      <c r="E4" s="86" t="s">
        <v>464</v>
      </c>
      <c r="F4" s="86" t="s">
        <v>1295</v>
      </c>
      <c r="G4" s="86" t="s">
        <v>1320</v>
      </c>
    </row>
    <row r="5" spans="1:7" ht="21" customHeight="1">
      <c r="A5" s="340" t="s">
        <v>520</v>
      </c>
      <c r="B5" s="341"/>
      <c r="C5" s="342"/>
      <c r="D5" s="48" t="s">
        <v>466</v>
      </c>
      <c r="E5" s="217">
        <f>SUM(E6:E8)</f>
        <v>222280</v>
      </c>
      <c r="F5" s="217">
        <f>SUM(F6:F8)</f>
        <v>108976.85</v>
      </c>
      <c r="G5" s="158">
        <f>SUM(H133)</f>
        <v>49.02683552276408</v>
      </c>
    </row>
    <row r="6" spans="1:7" ht="21" customHeight="1">
      <c r="A6" s="343"/>
      <c r="B6" s="344"/>
      <c r="C6" s="345"/>
      <c r="D6" s="69" t="s">
        <v>1318</v>
      </c>
      <c r="E6" s="87">
        <f>SUM(E131)</f>
        <v>212880</v>
      </c>
      <c r="F6" s="87">
        <f>SUM(E132)</f>
        <v>97990.73000000001</v>
      </c>
      <c r="G6" s="88">
        <f>SUM(E133)</f>
        <v>46.030970499812106</v>
      </c>
    </row>
    <row r="7" spans="1:7" ht="21" customHeight="1">
      <c r="A7" s="343"/>
      <c r="B7" s="344"/>
      <c r="C7" s="345"/>
      <c r="D7" s="69" t="s">
        <v>1319</v>
      </c>
      <c r="E7" s="87">
        <f>SUM(F131)</f>
        <v>9400</v>
      </c>
      <c r="F7" s="87">
        <f>SUM(F132)</f>
        <v>10986.12</v>
      </c>
      <c r="G7" s="88">
        <f>SUM(F133)</f>
        <v>116.87361702127662</v>
      </c>
    </row>
    <row r="8" spans="1:7" ht="21" customHeight="1">
      <c r="A8" s="346"/>
      <c r="B8" s="347"/>
      <c r="C8" s="348"/>
      <c r="D8" s="69" t="s">
        <v>469</v>
      </c>
      <c r="E8" s="87">
        <f>SUM(G131)</f>
        <v>0</v>
      </c>
      <c r="F8" s="87">
        <f>SUM(G132)</f>
        <v>0</v>
      </c>
      <c r="G8" s="88">
        <f>SUM(G133)</f>
        <v>0</v>
      </c>
    </row>
    <row r="11" spans="1:8" ht="21" customHeight="1">
      <c r="A11" s="89" t="s">
        <v>521</v>
      </c>
      <c r="B11" s="90"/>
      <c r="C11" s="91"/>
      <c r="D11" s="92"/>
      <c r="E11" s="93">
        <f>SUM(E29,E52,E70,E94,E107)</f>
        <v>222280</v>
      </c>
      <c r="F11" s="93">
        <f>SUM(F29,F52,F70,F94,F107)</f>
        <v>108976.85</v>
      </c>
      <c r="G11" s="93">
        <f>SUM(G29,G52,G70,G94,G107)</f>
        <v>240867</v>
      </c>
      <c r="H11" s="93">
        <f>IF(E11=0,,F11/E11*100)</f>
        <v>49.02683552276408</v>
      </c>
    </row>
    <row r="12" spans="1:8" ht="21" customHeight="1">
      <c r="A12" s="40" t="s">
        <v>865</v>
      </c>
      <c r="B12" s="41" t="s">
        <v>522</v>
      </c>
      <c r="C12" s="42" t="s">
        <v>477</v>
      </c>
      <c r="D12" s="94" t="s">
        <v>523</v>
      </c>
      <c r="E12" s="40" t="s">
        <v>464</v>
      </c>
      <c r="F12" s="40" t="s">
        <v>1295</v>
      </c>
      <c r="G12" s="40" t="s">
        <v>1299</v>
      </c>
      <c r="H12" s="40" t="s">
        <v>465</v>
      </c>
    </row>
    <row r="13" spans="1:8" ht="21" customHeight="1">
      <c r="A13" s="95" t="s">
        <v>470</v>
      </c>
      <c r="B13" s="96" t="s">
        <v>471</v>
      </c>
      <c r="C13" s="97" t="s">
        <v>472</v>
      </c>
      <c r="D13" s="98" t="s">
        <v>462</v>
      </c>
      <c r="E13" s="99"/>
      <c r="F13" s="99"/>
      <c r="G13" s="99"/>
      <c r="H13" s="99"/>
    </row>
    <row r="14" spans="1:8" ht="21" customHeight="1">
      <c r="A14" s="37" t="s">
        <v>473</v>
      </c>
      <c r="B14" s="37" t="s">
        <v>474</v>
      </c>
      <c r="C14" s="14" t="s">
        <v>475</v>
      </c>
      <c r="D14" s="38" t="s">
        <v>476</v>
      </c>
      <c r="E14" s="105">
        <f>SUM(E15:E20)</f>
        <v>2900</v>
      </c>
      <c r="F14" s="105">
        <f>SUM(F15:F20)</f>
        <v>2740.31</v>
      </c>
      <c r="G14" s="105">
        <f>SUM(G15:G20)</f>
        <v>2900</v>
      </c>
      <c r="H14" s="105">
        <f aca="true" t="shared" si="0" ref="H14:H29">IF(E14=0,,F14/E14*100)</f>
        <v>94.49344827586206</v>
      </c>
    </row>
    <row r="15" spans="1:8" ht="21" customHeight="1">
      <c r="A15" s="32">
        <v>632</v>
      </c>
      <c r="B15" s="73" t="s">
        <v>524</v>
      </c>
      <c r="C15" s="32" t="s">
        <v>1540</v>
      </c>
      <c r="D15" s="33" t="s">
        <v>1553</v>
      </c>
      <c r="E15" s="45">
        <v>0</v>
      </c>
      <c r="F15" s="45">
        <v>0</v>
      </c>
      <c r="G15" s="45">
        <v>0</v>
      </c>
      <c r="H15" s="45">
        <f t="shared" si="0"/>
        <v>0</v>
      </c>
    </row>
    <row r="16" spans="1:8" ht="21" customHeight="1">
      <c r="A16" s="32">
        <v>633</v>
      </c>
      <c r="B16" s="73" t="s">
        <v>525</v>
      </c>
      <c r="C16" s="32" t="s">
        <v>1540</v>
      </c>
      <c r="D16" s="33" t="s">
        <v>1349</v>
      </c>
      <c r="E16" s="45">
        <v>1200</v>
      </c>
      <c r="F16" s="45">
        <v>1303.92</v>
      </c>
      <c r="G16" s="45">
        <v>1200</v>
      </c>
      <c r="H16" s="45">
        <f t="shared" si="0"/>
        <v>108.66</v>
      </c>
    </row>
    <row r="17" spans="1:8" ht="21" customHeight="1">
      <c r="A17" s="32">
        <v>634</v>
      </c>
      <c r="B17" s="73" t="s">
        <v>526</v>
      </c>
      <c r="C17" s="32" t="s">
        <v>1540</v>
      </c>
      <c r="D17" s="33" t="s">
        <v>1350</v>
      </c>
      <c r="E17" s="45">
        <v>1500</v>
      </c>
      <c r="F17" s="45">
        <v>235.59</v>
      </c>
      <c r="G17" s="45">
        <v>1500</v>
      </c>
      <c r="H17" s="45">
        <f t="shared" si="0"/>
        <v>15.706000000000001</v>
      </c>
    </row>
    <row r="18" spans="1:8" ht="21" customHeight="1">
      <c r="A18" s="32">
        <v>635</v>
      </c>
      <c r="B18" s="73" t="s">
        <v>527</v>
      </c>
      <c r="C18" s="32" t="s">
        <v>1540</v>
      </c>
      <c r="D18" s="33" t="s">
        <v>552</v>
      </c>
      <c r="E18" s="45">
        <v>0</v>
      </c>
      <c r="F18" s="45">
        <v>0</v>
      </c>
      <c r="G18" s="45">
        <v>0</v>
      </c>
      <c r="H18" s="45">
        <f t="shared" si="0"/>
        <v>0</v>
      </c>
    </row>
    <row r="19" spans="1:8" ht="21" customHeight="1">
      <c r="A19" s="32">
        <v>636</v>
      </c>
      <c r="B19" s="73" t="s">
        <v>528</v>
      </c>
      <c r="C19" s="32" t="s">
        <v>1540</v>
      </c>
      <c r="D19" s="33" t="s">
        <v>1101</v>
      </c>
      <c r="E19" s="45">
        <v>0</v>
      </c>
      <c r="F19" s="45">
        <v>0</v>
      </c>
      <c r="G19" s="45">
        <v>0</v>
      </c>
      <c r="H19" s="45">
        <f t="shared" si="0"/>
        <v>0</v>
      </c>
    </row>
    <row r="20" spans="1:8" ht="21" customHeight="1">
      <c r="A20" s="32">
        <v>637</v>
      </c>
      <c r="B20" s="73" t="s">
        <v>1684</v>
      </c>
      <c r="C20" s="32" t="s">
        <v>1540</v>
      </c>
      <c r="D20" s="33" t="s">
        <v>1301</v>
      </c>
      <c r="E20" s="45">
        <v>200</v>
      </c>
      <c r="F20" s="45">
        <v>1200.8</v>
      </c>
      <c r="G20" s="45">
        <v>200</v>
      </c>
      <c r="H20" s="45">
        <f t="shared" si="0"/>
        <v>600.4</v>
      </c>
    </row>
    <row r="21" spans="1:8" ht="21" customHeight="1">
      <c r="A21" s="37" t="s">
        <v>1704</v>
      </c>
      <c r="B21" s="37" t="s">
        <v>1705</v>
      </c>
      <c r="C21" s="14" t="s">
        <v>475</v>
      </c>
      <c r="D21" s="15" t="s">
        <v>1304</v>
      </c>
      <c r="E21" s="100">
        <f>SUM(E22:E22)</f>
        <v>0</v>
      </c>
      <c r="F21" s="100">
        <f>SUM(F22:F22)</f>
        <v>0</v>
      </c>
      <c r="G21" s="100">
        <f>SUM(G22:G22)</f>
        <v>0</v>
      </c>
      <c r="H21" s="100">
        <f t="shared" si="0"/>
        <v>0</v>
      </c>
    </row>
    <row r="22" spans="1:8" ht="21" customHeight="1">
      <c r="A22" s="20"/>
      <c r="B22" s="21" t="s">
        <v>530</v>
      </c>
      <c r="C22" s="20" t="s">
        <v>1540</v>
      </c>
      <c r="D22" s="101"/>
      <c r="E22" s="102"/>
      <c r="F22" s="102"/>
      <c r="G22" s="102"/>
      <c r="H22" s="102">
        <f t="shared" si="0"/>
        <v>0</v>
      </c>
    </row>
    <row r="23" spans="1:8" ht="21" customHeight="1">
      <c r="A23" s="37" t="s">
        <v>1712</v>
      </c>
      <c r="B23" s="37" t="s">
        <v>1713</v>
      </c>
      <c r="C23" s="14" t="s">
        <v>475</v>
      </c>
      <c r="D23" s="15" t="s">
        <v>1714</v>
      </c>
      <c r="E23" s="100">
        <f>SUM(E24:E24)</f>
        <v>0</v>
      </c>
      <c r="F23" s="100">
        <f>SUM(F24:F24)</f>
        <v>0</v>
      </c>
      <c r="G23" s="100">
        <f>SUM(G24:G24)</f>
        <v>0</v>
      </c>
      <c r="H23" s="100">
        <f t="shared" si="0"/>
        <v>0</v>
      </c>
    </row>
    <row r="24" spans="1:8" ht="21" customHeight="1">
      <c r="A24" s="20"/>
      <c r="B24" s="21" t="s">
        <v>531</v>
      </c>
      <c r="C24" s="20" t="s">
        <v>1540</v>
      </c>
      <c r="D24" s="101"/>
      <c r="E24" s="102"/>
      <c r="F24" s="102"/>
      <c r="G24" s="102"/>
      <c r="H24" s="102">
        <f t="shared" si="0"/>
        <v>0</v>
      </c>
    </row>
    <row r="25" spans="1:8" ht="21" customHeight="1">
      <c r="A25" s="37" t="s">
        <v>1499</v>
      </c>
      <c r="B25" s="37" t="s">
        <v>1351</v>
      </c>
      <c r="C25" s="14" t="s">
        <v>475</v>
      </c>
      <c r="D25" s="15" t="s">
        <v>1352</v>
      </c>
      <c r="E25" s="100">
        <f>SUM(E26:E26)</f>
        <v>0</v>
      </c>
      <c r="F25" s="100">
        <f>SUM(F26:F26)</f>
        <v>0</v>
      </c>
      <c r="G25" s="100">
        <f>SUM(G26:G26)</f>
        <v>0</v>
      </c>
      <c r="H25" s="100">
        <f t="shared" si="0"/>
        <v>0</v>
      </c>
    </row>
    <row r="26" spans="1:8" ht="21" customHeight="1">
      <c r="A26" s="20"/>
      <c r="B26" s="21" t="s">
        <v>532</v>
      </c>
      <c r="C26" s="20" t="s">
        <v>1540</v>
      </c>
      <c r="D26" s="101"/>
      <c r="E26" s="102"/>
      <c r="F26" s="102"/>
      <c r="G26" s="102"/>
      <c r="H26" s="102">
        <f t="shared" si="0"/>
        <v>0</v>
      </c>
    </row>
    <row r="27" spans="1:8" ht="21" customHeight="1">
      <c r="A27" s="37" t="s">
        <v>1549</v>
      </c>
      <c r="B27" s="37" t="s">
        <v>1717</v>
      </c>
      <c r="C27" s="14" t="s">
        <v>475</v>
      </c>
      <c r="D27" s="15" t="s">
        <v>1718</v>
      </c>
      <c r="E27" s="100">
        <f>SUM(E28:E28)</f>
        <v>0</v>
      </c>
      <c r="F27" s="100">
        <f>SUM(F28:F28)</f>
        <v>0</v>
      </c>
      <c r="G27" s="100">
        <f>SUM(G28:G28)</f>
        <v>0</v>
      </c>
      <c r="H27" s="100">
        <f t="shared" si="0"/>
        <v>0</v>
      </c>
    </row>
    <row r="28" spans="1:8" ht="21" customHeight="1">
      <c r="A28" s="20"/>
      <c r="B28" s="21" t="s">
        <v>533</v>
      </c>
      <c r="C28" s="20" t="s">
        <v>1540</v>
      </c>
      <c r="D28" s="101"/>
      <c r="E28" s="102">
        <v>0</v>
      </c>
      <c r="F28" s="102"/>
      <c r="G28" s="102"/>
      <c r="H28" s="102">
        <f t="shared" si="0"/>
        <v>0</v>
      </c>
    </row>
    <row r="29" spans="1:8" ht="21" customHeight="1">
      <c r="A29" s="48"/>
      <c r="B29" s="103"/>
      <c r="C29" s="104" t="s">
        <v>1540</v>
      </c>
      <c r="D29" s="48" t="s">
        <v>466</v>
      </c>
      <c r="E29" s="50">
        <f>SUM(E27,E25,E23,E21,E14)</f>
        <v>2900</v>
      </c>
      <c r="F29" s="50">
        <f>SUM(F27,F25,F23,F21,F14)</f>
        <v>2740.31</v>
      </c>
      <c r="G29" s="50">
        <f>SUM(G27,G25,G23,G21,G14)</f>
        <v>2900</v>
      </c>
      <c r="H29" s="50">
        <f t="shared" si="0"/>
        <v>94.49344827586206</v>
      </c>
    </row>
    <row r="30" spans="1:8" ht="21" customHeight="1">
      <c r="A30" s="58"/>
      <c r="B30" s="59"/>
      <c r="C30" s="60"/>
      <c r="D30" s="61"/>
      <c r="E30" s="58"/>
      <c r="F30" s="58"/>
      <c r="G30" s="58"/>
      <c r="H30" s="58"/>
    </row>
    <row r="31" spans="1:8" ht="21" customHeight="1">
      <c r="A31" s="327" t="s">
        <v>713</v>
      </c>
      <c r="B31" s="327"/>
      <c r="C31" s="327"/>
      <c r="D31" s="327"/>
      <c r="E31" s="327"/>
      <c r="F31" s="327"/>
      <c r="G31" s="327"/>
      <c r="H31" s="328"/>
    </row>
    <row r="32" spans="1:8" ht="21" customHeight="1">
      <c r="A32" s="329" t="s">
        <v>193</v>
      </c>
      <c r="B32" s="330"/>
      <c r="C32" s="330"/>
      <c r="D32" s="330"/>
      <c r="E32" s="330"/>
      <c r="F32" s="330"/>
      <c r="G32" s="330"/>
      <c r="H32" s="330"/>
    </row>
    <row r="33" spans="1:8" ht="21" customHeight="1">
      <c r="A33" s="330"/>
      <c r="B33" s="330"/>
      <c r="C33" s="330"/>
      <c r="D33" s="330"/>
      <c r="E33" s="330"/>
      <c r="F33" s="330"/>
      <c r="G33" s="330"/>
      <c r="H33" s="330"/>
    </row>
    <row r="34" spans="1:8" ht="21" customHeight="1">
      <c r="A34" s="58"/>
      <c r="B34" s="59"/>
      <c r="C34" s="60"/>
      <c r="D34" s="61"/>
      <c r="E34" s="58"/>
      <c r="F34" s="58"/>
      <c r="G34" s="58"/>
      <c r="H34" s="58"/>
    </row>
    <row r="35" spans="1:8" ht="21" customHeight="1">
      <c r="A35" s="42"/>
      <c r="B35" s="125" t="s">
        <v>534</v>
      </c>
      <c r="C35" s="42" t="s">
        <v>477</v>
      </c>
      <c r="D35" s="94" t="s">
        <v>548</v>
      </c>
      <c r="E35" s="40" t="s">
        <v>464</v>
      </c>
      <c r="F35" s="40" t="s">
        <v>1295</v>
      </c>
      <c r="G35" s="40" t="s">
        <v>1299</v>
      </c>
      <c r="H35" s="40" t="s">
        <v>465</v>
      </c>
    </row>
    <row r="36" spans="1:8" ht="21" customHeight="1">
      <c r="A36" s="97" t="s">
        <v>470</v>
      </c>
      <c r="B36" s="126" t="s">
        <v>471</v>
      </c>
      <c r="C36" s="97" t="s">
        <v>472</v>
      </c>
      <c r="D36" s="98" t="s">
        <v>462</v>
      </c>
      <c r="E36" s="99"/>
      <c r="F36" s="99"/>
      <c r="G36" s="99"/>
      <c r="H36" s="99"/>
    </row>
    <row r="37" spans="1:8" ht="21" customHeight="1">
      <c r="A37" s="37" t="s">
        <v>473</v>
      </c>
      <c r="B37" s="37" t="s">
        <v>474</v>
      </c>
      <c r="C37" s="14" t="s">
        <v>475</v>
      </c>
      <c r="D37" s="38" t="s">
        <v>476</v>
      </c>
      <c r="E37" s="105">
        <f>SUM(E38:E43)</f>
        <v>96350</v>
      </c>
      <c r="F37" s="105">
        <f>SUM(F38:F43)</f>
        <v>37473.36</v>
      </c>
      <c r="G37" s="105">
        <f>SUM(G38:G43)</f>
        <v>103850</v>
      </c>
      <c r="H37" s="105">
        <f aca="true" t="shared" si="1" ref="H37:H52">IF(E37=0,,F37/E37*100)</f>
        <v>38.89295277633627</v>
      </c>
    </row>
    <row r="38" spans="1:8" ht="21" customHeight="1">
      <c r="A38" s="32">
        <v>632001</v>
      </c>
      <c r="B38" s="73" t="s">
        <v>535</v>
      </c>
      <c r="C38" s="32" t="s">
        <v>1540</v>
      </c>
      <c r="D38" s="33" t="s">
        <v>350</v>
      </c>
      <c r="E38" s="45">
        <v>0</v>
      </c>
      <c r="F38" s="45">
        <v>26710.43</v>
      </c>
      <c r="G38" s="45">
        <v>0</v>
      </c>
      <c r="H38" s="45">
        <f t="shared" si="1"/>
        <v>0</v>
      </c>
    </row>
    <row r="39" spans="1:8" ht="21" customHeight="1">
      <c r="A39" s="32">
        <v>632002</v>
      </c>
      <c r="B39" s="73" t="s">
        <v>536</v>
      </c>
      <c r="C39" s="32" t="s">
        <v>1540</v>
      </c>
      <c r="D39" s="33" t="s">
        <v>351</v>
      </c>
      <c r="E39" s="45">
        <v>350</v>
      </c>
      <c r="F39" s="45">
        <v>48</v>
      </c>
      <c r="G39" s="45">
        <v>350</v>
      </c>
      <c r="H39" s="45">
        <f t="shared" si="1"/>
        <v>13.714285714285715</v>
      </c>
    </row>
    <row r="40" spans="1:8" ht="21" customHeight="1">
      <c r="A40" s="32">
        <v>635</v>
      </c>
      <c r="B40" s="73" t="s">
        <v>486</v>
      </c>
      <c r="C40" s="32" t="s">
        <v>1540</v>
      </c>
      <c r="D40" s="33" t="s">
        <v>1082</v>
      </c>
      <c r="E40" s="45">
        <v>80000</v>
      </c>
      <c r="F40" s="45">
        <v>714.94</v>
      </c>
      <c r="G40" s="45">
        <v>80000</v>
      </c>
      <c r="H40" s="45">
        <f t="shared" si="1"/>
        <v>0.893675</v>
      </c>
    </row>
    <row r="41" spans="1:8" ht="21" customHeight="1">
      <c r="A41" s="32" t="s">
        <v>1742</v>
      </c>
      <c r="B41" s="73" t="s">
        <v>488</v>
      </c>
      <c r="C41" s="32" t="s">
        <v>1540</v>
      </c>
      <c r="D41" s="70" t="s">
        <v>1121</v>
      </c>
      <c r="E41" s="45">
        <v>1000</v>
      </c>
      <c r="F41" s="45">
        <v>0</v>
      </c>
      <c r="G41" s="45">
        <v>1000</v>
      </c>
      <c r="H41" s="45">
        <f t="shared" si="1"/>
        <v>0</v>
      </c>
    </row>
    <row r="42" spans="1:8" ht="21" customHeight="1">
      <c r="A42" s="32">
        <v>641001</v>
      </c>
      <c r="B42" s="73" t="s">
        <v>487</v>
      </c>
      <c r="C42" s="32" t="s">
        <v>1540</v>
      </c>
      <c r="D42" s="33" t="s">
        <v>352</v>
      </c>
      <c r="E42" s="45">
        <v>15000</v>
      </c>
      <c r="F42" s="45">
        <v>9999.99</v>
      </c>
      <c r="G42" s="45">
        <v>20000</v>
      </c>
      <c r="H42" s="45">
        <f t="shared" si="1"/>
        <v>66.6666</v>
      </c>
    </row>
    <row r="43" spans="1:8" ht="20.25" customHeight="1">
      <c r="A43" s="32">
        <v>717</v>
      </c>
      <c r="B43" s="73" t="s">
        <v>1122</v>
      </c>
      <c r="C43" s="32" t="s">
        <v>1540</v>
      </c>
      <c r="D43" s="70" t="s">
        <v>874</v>
      </c>
      <c r="E43" s="45">
        <v>0</v>
      </c>
      <c r="F43" s="45">
        <v>0</v>
      </c>
      <c r="G43" s="45">
        <v>2500</v>
      </c>
      <c r="H43" s="45">
        <f t="shared" si="1"/>
        <v>0</v>
      </c>
    </row>
    <row r="44" spans="1:8" ht="21" customHeight="1">
      <c r="A44" s="47" t="s">
        <v>1704</v>
      </c>
      <c r="B44" s="47" t="s">
        <v>1705</v>
      </c>
      <c r="C44" s="25" t="s">
        <v>475</v>
      </c>
      <c r="D44" s="17" t="s">
        <v>1304</v>
      </c>
      <c r="E44" s="39">
        <f>SUM(E45:E45)</f>
        <v>0</v>
      </c>
      <c r="F44" s="39">
        <f>SUM(F45:F45)</f>
        <v>0</v>
      </c>
      <c r="G44" s="39">
        <f>SUM(G45:G45)</f>
        <v>0</v>
      </c>
      <c r="H44" s="39">
        <f t="shared" si="1"/>
        <v>0</v>
      </c>
    </row>
    <row r="45" spans="1:8" ht="21" customHeight="1">
      <c r="A45" s="32"/>
      <c r="B45" s="73" t="s">
        <v>537</v>
      </c>
      <c r="C45" s="32" t="s">
        <v>1540</v>
      </c>
      <c r="D45" s="33"/>
      <c r="E45" s="45"/>
      <c r="F45" s="45"/>
      <c r="G45" s="45"/>
      <c r="H45" s="45">
        <f t="shared" si="1"/>
        <v>0</v>
      </c>
    </row>
    <row r="46" spans="1:8" ht="21" customHeight="1">
      <c r="A46" s="47" t="s">
        <v>1712</v>
      </c>
      <c r="B46" s="47" t="s">
        <v>1713</v>
      </c>
      <c r="C46" s="25" t="s">
        <v>475</v>
      </c>
      <c r="D46" s="17" t="s">
        <v>1714</v>
      </c>
      <c r="E46" s="39">
        <f>SUM(E47:E47)</f>
        <v>0</v>
      </c>
      <c r="F46" s="39">
        <f>SUM(F47:F47)</f>
        <v>0</v>
      </c>
      <c r="G46" s="39">
        <f>SUM(G47:G47)</f>
        <v>0</v>
      </c>
      <c r="H46" s="39">
        <f t="shared" si="1"/>
        <v>0</v>
      </c>
    </row>
    <row r="47" spans="1:8" ht="21" customHeight="1">
      <c r="A47" s="32"/>
      <c r="B47" s="73" t="s">
        <v>538</v>
      </c>
      <c r="C47" s="32" t="s">
        <v>1540</v>
      </c>
      <c r="D47" s="33"/>
      <c r="E47" s="45"/>
      <c r="F47" s="45"/>
      <c r="G47" s="45"/>
      <c r="H47" s="45">
        <f t="shared" si="1"/>
        <v>0</v>
      </c>
    </row>
    <row r="48" spans="1:8" ht="21" customHeight="1">
      <c r="A48" s="37" t="s">
        <v>1499</v>
      </c>
      <c r="B48" s="37" t="s">
        <v>1351</v>
      </c>
      <c r="C48" s="14" t="s">
        <v>475</v>
      </c>
      <c r="D48" s="15" t="s">
        <v>1352</v>
      </c>
      <c r="E48" s="39">
        <f>SUM(E49:E49)</f>
        <v>0</v>
      </c>
      <c r="F48" s="39">
        <f>SUM(F49:F49)</f>
        <v>0</v>
      </c>
      <c r="G48" s="39">
        <f>SUM(G49:G49)</f>
        <v>0</v>
      </c>
      <c r="H48" s="39">
        <f t="shared" si="1"/>
        <v>0</v>
      </c>
    </row>
    <row r="49" spans="1:8" ht="21" customHeight="1">
      <c r="A49" s="20"/>
      <c r="B49" s="21" t="s">
        <v>539</v>
      </c>
      <c r="C49" s="20" t="s">
        <v>1540</v>
      </c>
      <c r="D49" s="101"/>
      <c r="E49" s="45"/>
      <c r="F49" s="45"/>
      <c r="G49" s="45"/>
      <c r="H49" s="45">
        <f t="shared" si="1"/>
        <v>0</v>
      </c>
    </row>
    <row r="50" spans="1:8" ht="21" customHeight="1">
      <c r="A50" s="37" t="s">
        <v>1550</v>
      </c>
      <c r="B50" s="37" t="s">
        <v>1717</v>
      </c>
      <c r="C50" s="14" t="s">
        <v>475</v>
      </c>
      <c r="D50" s="15" t="s">
        <v>1718</v>
      </c>
      <c r="E50" s="39">
        <f>SUM(E51:E51)</f>
        <v>0</v>
      </c>
      <c r="F50" s="39">
        <f>SUM(F51:F51)</f>
        <v>0</v>
      </c>
      <c r="G50" s="39">
        <f>SUM(G51:G51)</f>
        <v>0</v>
      </c>
      <c r="H50" s="39">
        <f t="shared" si="1"/>
        <v>0</v>
      </c>
    </row>
    <row r="51" spans="1:8" ht="21" customHeight="1">
      <c r="A51" s="32"/>
      <c r="B51" s="21" t="s">
        <v>540</v>
      </c>
      <c r="C51" s="20" t="s">
        <v>1540</v>
      </c>
      <c r="D51" s="70"/>
      <c r="E51" s="45"/>
      <c r="F51" s="45"/>
      <c r="G51" s="45"/>
      <c r="H51" s="45">
        <f t="shared" si="1"/>
        <v>0</v>
      </c>
    </row>
    <row r="52" spans="1:8" ht="21" customHeight="1">
      <c r="A52" s="48"/>
      <c r="B52" s="103"/>
      <c r="C52" s="104" t="s">
        <v>1540</v>
      </c>
      <c r="D52" s="48" t="s">
        <v>466</v>
      </c>
      <c r="E52" s="50">
        <f>SUM(E50,E48,E46,E44,E37)</f>
        <v>96350</v>
      </c>
      <c r="F52" s="50">
        <f>SUM(F50,F48,F46,F44,F37)</f>
        <v>37473.36</v>
      </c>
      <c r="G52" s="50">
        <f>SUM(G50,G48,G46,G44,G37)</f>
        <v>103850</v>
      </c>
      <c r="H52" s="50">
        <f t="shared" si="1"/>
        <v>38.89295277633627</v>
      </c>
    </row>
    <row r="53" spans="1:8" ht="21" customHeight="1">
      <c r="A53" s="58"/>
      <c r="B53" s="59"/>
      <c r="C53" s="60"/>
      <c r="D53" s="61"/>
      <c r="E53" s="58"/>
      <c r="F53" s="58"/>
      <c r="G53" s="58"/>
      <c r="H53" s="58"/>
    </row>
    <row r="54" spans="1:8" ht="21" customHeight="1">
      <c r="A54" s="327" t="s">
        <v>713</v>
      </c>
      <c r="B54" s="327"/>
      <c r="C54" s="327"/>
      <c r="D54" s="327"/>
      <c r="E54" s="327"/>
      <c r="F54" s="327"/>
      <c r="G54" s="327"/>
      <c r="H54" s="328"/>
    </row>
    <row r="55" spans="1:8" ht="19.5" customHeight="1">
      <c r="A55" s="329" t="s">
        <v>194</v>
      </c>
      <c r="B55" s="330"/>
      <c r="C55" s="330"/>
      <c r="D55" s="330"/>
      <c r="E55" s="330"/>
      <c r="F55" s="330"/>
      <c r="G55" s="330"/>
      <c r="H55" s="330"/>
    </row>
    <row r="56" spans="1:8" ht="28.5" customHeight="1">
      <c r="A56" s="330"/>
      <c r="B56" s="330"/>
      <c r="C56" s="330"/>
      <c r="D56" s="330"/>
      <c r="E56" s="330"/>
      <c r="F56" s="330"/>
      <c r="G56" s="330"/>
      <c r="H56" s="330"/>
    </row>
    <row r="57" spans="1:8" ht="21" customHeight="1">
      <c r="A57" s="58"/>
      <c r="B57" s="59"/>
      <c r="C57" s="60"/>
      <c r="D57" s="61"/>
      <c r="E57" s="58"/>
      <c r="F57" s="58"/>
      <c r="G57" s="58"/>
      <c r="H57" s="58"/>
    </row>
    <row r="58" spans="1:8" ht="21" customHeight="1">
      <c r="A58" s="40" t="s">
        <v>878</v>
      </c>
      <c r="B58" s="41" t="s">
        <v>541</v>
      </c>
      <c r="C58" s="42" t="s">
        <v>477</v>
      </c>
      <c r="D58" s="94" t="s">
        <v>559</v>
      </c>
      <c r="E58" s="40" t="s">
        <v>464</v>
      </c>
      <c r="F58" s="40" t="s">
        <v>1295</v>
      </c>
      <c r="G58" s="40" t="s">
        <v>1299</v>
      </c>
      <c r="H58" s="40" t="s">
        <v>465</v>
      </c>
    </row>
    <row r="59" spans="1:8" ht="21" customHeight="1">
      <c r="A59" s="95" t="s">
        <v>470</v>
      </c>
      <c r="B59" s="96" t="s">
        <v>471</v>
      </c>
      <c r="C59" s="97" t="s">
        <v>472</v>
      </c>
      <c r="D59" s="98" t="s">
        <v>462</v>
      </c>
      <c r="E59" s="99"/>
      <c r="F59" s="99"/>
      <c r="G59" s="99"/>
      <c r="H59" s="99"/>
    </row>
    <row r="60" spans="1:8" ht="21" customHeight="1">
      <c r="A60" s="37" t="s">
        <v>473</v>
      </c>
      <c r="B60" s="37" t="s">
        <v>474</v>
      </c>
      <c r="C60" s="14" t="s">
        <v>475</v>
      </c>
      <c r="D60" s="38" t="s">
        <v>476</v>
      </c>
      <c r="E60" s="105">
        <f>SUM(E61:E61)</f>
        <v>5000</v>
      </c>
      <c r="F60" s="105">
        <f>SUM(F61:F61)</f>
        <v>2499.96</v>
      </c>
      <c r="G60" s="105">
        <f>SUM(G61:G61)</f>
        <v>5000</v>
      </c>
      <c r="H60" s="105">
        <f aca="true" t="shared" si="2" ref="H60:H70">IF(E60=0,,F60/E60*100)</f>
        <v>49.9992</v>
      </c>
    </row>
    <row r="61" spans="1:8" ht="21" customHeight="1">
      <c r="A61" s="32">
        <v>641</v>
      </c>
      <c r="B61" s="73" t="s">
        <v>542</v>
      </c>
      <c r="C61" s="32" t="s">
        <v>1540</v>
      </c>
      <c r="D61" s="58" t="s">
        <v>1709</v>
      </c>
      <c r="E61" s="45">
        <v>5000</v>
      </c>
      <c r="F61" s="45">
        <v>2499.96</v>
      </c>
      <c r="G61" s="45">
        <v>5000</v>
      </c>
      <c r="H61" s="45">
        <f t="shared" si="2"/>
        <v>49.9992</v>
      </c>
    </row>
    <row r="62" spans="1:8" ht="21" customHeight="1">
      <c r="A62" s="37" t="s">
        <v>1704</v>
      </c>
      <c r="B62" s="37" t="s">
        <v>1705</v>
      </c>
      <c r="C62" s="14" t="s">
        <v>475</v>
      </c>
      <c r="D62" s="15" t="s">
        <v>1304</v>
      </c>
      <c r="E62" s="100">
        <f>SUM(E63:E63)</f>
        <v>0</v>
      </c>
      <c r="F62" s="100">
        <f>SUM(F63:F63)</f>
        <v>0</v>
      </c>
      <c r="G62" s="100">
        <f>SUM(G63:G63)</f>
        <v>0</v>
      </c>
      <c r="H62" s="100">
        <f t="shared" si="2"/>
        <v>0</v>
      </c>
    </row>
    <row r="63" spans="1:8" ht="21" customHeight="1">
      <c r="A63" s="20"/>
      <c r="B63" s="21" t="s">
        <v>543</v>
      </c>
      <c r="C63" s="20" t="s">
        <v>1540</v>
      </c>
      <c r="D63" s="101"/>
      <c r="E63" s="102"/>
      <c r="F63" s="102"/>
      <c r="G63" s="102"/>
      <c r="H63" s="102">
        <f t="shared" si="2"/>
        <v>0</v>
      </c>
    </row>
    <row r="64" spans="1:8" ht="21" customHeight="1">
      <c r="A64" s="37" t="s">
        <v>1712</v>
      </c>
      <c r="B64" s="37" t="s">
        <v>1713</v>
      </c>
      <c r="C64" s="14" t="s">
        <v>475</v>
      </c>
      <c r="D64" s="15" t="s">
        <v>1714</v>
      </c>
      <c r="E64" s="100">
        <f>SUM(E65:E65)</f>
        <v>0</v>
      </c>
      <c r="F64" s="100">
        <f>SUM(F65:F65)</f>
        <v>0</v>
      </c>
      <c r="G64" s="100">
        <f>SUM(G65:G65)</f>
        <v>0</v>
      </c>
      <c r="H64" s="100">
        <f t="shared" si="2"/>
        <v>0</v>
      </c>
    </row>
    <row r="65" spans="1:8" ht="21" customHeight="1">
      <c r="A65" s="20"/>
      <c r="B65" s="21" t="s">
        <v>544</v>
      </c>
      <c r="C65" s="20" t="s">
        <v>1540</v>
      </c>
      <c r="D65" s="101"/>
      <c r="E65" s="102"/>
      <c r="F65" s="102"/>
      <c r="G65" s="102"/>
      <c r="H65" s="102">
        <f t="shared" si="2"/>
        <v>0</v>
      </c>
    </row>
    <row r="66" spans="1:8" ht="21" customHeight="1">
      <c r="A66" s="37" t="s">
        <v>1499</v>
      </c>
      <c r="B66" s="37" t="s">
        <v>1351</v>
      </c>
      <c r="C66" s="14" t="s">
        <v>475</v>
      </c>
      <c r="D66" s="15" t="s">
        <v>1352</v>
      </c>
      <c r="E66" s="100">
        <f>SUM(E67:E67)</f>
        <v>0</v>
      </c>
      <c r="F66" s="100">
        <f>SUM(F67:F67)</f>
        <v>0</v>
      </c>
      <c r="G66" s="100">
        <f>SUM(G67:G67)</f>
        <v>0</v>
      </c>
      <c r="H66" s="100">
        <f t="shared" si="2"/>
        <v>0</v>
      </c>
    </row>
    <row r="67" spans="1:8" ht="21" customHeight="1">
      <c r="A67" s="20"/>
      <c r="B67" s="21" t="s">
        <v>545</v>
      </c>
      <c r="C67" s="20" t="s">
        <v>1540</v>
      </c>
      <c r="D67" s="101"/>
      <c r="E67" s="45"/>
      <c r="F67" s="45"/>
      <c r="G67" s="102"/>
      <c r="H67" s="102">
        <f t="shared" si="2"/>
        <v>0</v>
      </c>
    </row>
    <row r="68" spans="1:8" ht="21" customHeight="1">
      <c r="A68" s="37" t="s">
        <v>1716</v>
      </c>
      <c r="B68" s="37" t="s">
        <v>1717</v>
      </c>
      <c r="C68" s="14" t="s">
        <v>475</v>
      </c>
      <c r="D68" s="15" t="s">
        <v>1718</v>
      </c>
      <c r="E68" s="100">
        <f>SUM(E69:E69)</f>
        <v>0</v>
      </c>
      <c r="F68" s="100">
        <f>SUM(F69:F69)</f>
        <v>0</v>
      </c>
      <c r="G68" s="100">
        <f>SUM(G69:G69)</f>
        <v>0</v>
      </c>
      <c r="H68" s="100">
        <f t="shared" si="2"/>
        <v>0</v>
      </c>
    </row>
    <row r="69" spans="1:8" ht="21" customHeight="1">
      <c r="A69" s="20"/>
      <c r="B69" s="21" t="s">
        <v>546</v>
      </c>
      <c r="C69" s="20" t="s">
        <v>1540</v>
      </c>
      <c r="D69" s="101"/>
      <c r="E69" s="102"/>
      <c r="F69" s="102"/>
      <c r="G69" s="102"/>
      <c r="H69" s="102">
        <f t="shared" si="2"/>
        <v>0</v>
      </c>
    </row>
    <row r="70" spans="1:8" ht="21" customHeight="1">
      <c r="A70" s="48"/>
      <c r="B70" s="103"/>
      <c r="C70" s="104" t="s">
        <v>1540</v>
      </c>
      <c r="D70" s="48" t="s">
        <v>466</v>
      </c>
      <c r="E70" s="50">
        <f>SUM(E68,E66,E64,E62,E60)</f>
        <v>5000</v>
      </c>
      <c r="F70" s="50">
        <f>SUM(F68,F66,F64,F62,F60)</f>
        <v>2499.96</v>
      </c>
      <c r="G70" s="50">
        <f>SUM(G68,G66,G64,G62,G60)</f>
        <v>5000</v>
      </c>
      <c r="H70" s="50">
        <f t="shared" si="2"/>
        <v>49.9992</v>
      </c>
    </row>
    <row r="71" ht="21" customHeight="1"/>
    <row r="72" spans="1:8" ht="8.25">
      <c r="A72" s="327" t="s">
        <v>713</v>
      </c>
      <c r="B72" s="327"/>
      <c r="C72" s="327"/>
      <c r="D72" s="327"/>
      <c r="E72" s="327"/>
      <c r="F72" s="327"/>
      <c r="G72" s="327"/>
      <c r="H72" s="328"/>
    </row>
    <row r="73" spans="1:8" ht="8.25">
      <c r="A73" s="329" t="s">
        <v>885</v>
      </c>
      <c r="B73" s="330"/>
      <c r="C73" s="330"/>
      <c r="D73" s="330"/>
      <c r="E73" s="330"/>
      <c r="F73" s="330"/>
      <c r="G73" s="330"/>
      <c r="H73" s="330"/>
    </row>
    <row r="74" spans="1:8" ht="21" customHeight="1">
      <c r="A74" s="330"/>
      <c r="B74" s="330"/>
      <c r="C74" s="330"/>
      <c r="D74" s="330"/>
      <c r="E74" s="330"/>
      <c r="F74" s="330"/>
      <c r="G74" s="330"/>
      <c r="H74" s="330"/>
    </row>
    <row r="75" ht="21" customHeight="1"/>
    <row r="76" spans="1:8" ht="21" customHeight="1">
      <c r="A76" s="40"/>
      <c r="B76" s="41" t="s">
        <v>354</v>
      </c>
      <c r="C76" s="42" t="s">
        <v>477</v>
      </c>
      <c r="D76" s="94" t="s">
        <v>353</v>
      </c>
      <c r="E76" s="40" t="s">
        <v>464</v>
      </c>
      <c r="F76" s="40" t="s">
        <v>1295</v>
      </c>
      <c r="G76" s="40" t="s">
        <v>1299</v>
      </c>
      <c r="H76" s="40" t="s">
        <v>465</v>
      </c>
    </row>
    <row r="77" spans="1:8" ht="21" customHeight="1">
      <c r="A77" s="95" t="s">
        <v>470</v>
      </c>
      <c r="B77" s="96" t="s">
        <v>471</v>
      </c>
      <c r="C77" s="97" t="s">
        <v>472</v>
      </c>
      <c r="D77" s="98" t="s">
        <v>462</v>
      </c>
      <c r="E77" s="99"/>
      <c r="F77" s="99"/>
      <c r="G77" s="99"/>
      <c r="H77" s="99"/>
    </row>
    <row r="78" spans="1:8" ht="21" customHeight="1">
      <c r="A78" s="47" t="s">
        <v>473</v>
      </c>
      <c r="B78" s="47" t="s">
        <v>474</v>
      </c>
      <c r="C78" s="25" t="s">
        <v>475</v>
      </c>
      <c r="D78" s="38" t="s">
        <v>476</v>
      </c>
      <c r="E78" s="105">
        <f>SUM(E79:E91)</f>
        <v>111030</v>
      </c>
      <c r="F78" s="105">
        <f>SUM(F79:F91)</f>
        <v>66263.22</v>
      </c>
      <c r="G78" s="105">
        <f>SUM(G79:G91)</f>
        <v>122017</v>
      </c>
      <c r="H78" s="105">
        <f>IF(E78=0,,F78/E78*100)</f>
        <v>59.68046473925966</v>
      </c>
    </row>
    <row r="79" spans="1:10" ht="21" customHeight="1">
      <c r="A79" s="68">
        <v>61</v>
      </c>
      <c r="B79" s="73" t="s">
        <v>549</v>
      </c>
      <c r="C79" s="32" t="s">
        <v>1540</v>
      </c>
      <c r="D79" s="69" t="s">
        <v>742</v>
      </c>
      <c r="E79" s="45">
        <v>47000</v>
      </c>
      <c r="F79" s="45">
        <v>22840.74</v>
      </c>
      <c r="G79" s="45">
        <v>47000</v>
      </c>
      <c r="H79" s="45">
        <f>IF(E79=0,,F79/E79*100)</f>
        <v>48.59731914893617</v>
      </c>
      <c r="J79" s="231"/>
    </row>
    <row r="80" spans="1:10" ht="21" customHeight="1">
      <c r="A80" s="68">
        <v>62</v>
      </c>
      <c r="B80" s="73" t="s">
        <v>550</v>
      </c>
      <c r="C80" s="32" t="s">
        <v>1540</v>
      </c>
      <c r="D80" s="69" t="s">
        <v>1310</v>
      </c>
      <c r="E80" s="45">
        <v>16500</v>
      </c>
      <c r="F80" s="45">
        <v>8186.63</v>
      </c>
      <c r="G80" s="45">
        <v>16500</v>
      </c>
      <c r="H80" s="45">
        <f>IF(E80=0,,F80/E80*100)</f>
        <v>49.61593939393939</v>
      </c>
      <c r="J80" s="231"/>
    </row>
    <row r="81" spans="1:10" ht="21" customHeight="1">
      <c r="A81" s="32">
        <v>631</v>
      </c>
      <c r="B81" s="73" t="s">
        <v>551</v>
      </c>
      <c r="C81" s="32" t="s">
        <v>1540</v>
      </c>
      <c r="D81" s="33" t="s">
        <v>716</v>
      </c>
      <c r="E81" s="45">
        <v>200</v>
      </c>
      <c r="F81" s="45">
        <v>0</v>
      </c>
      <c r="G81" s="45">
        <v>200</v>
      </c>
      <c r="H81" s="45">
        <f>IF(E81=0,,F81/E81*100)</f>
        <v>0</v>
      </c>
      <c r="J81" s="231"/>
    </row>
    <row r="82" spans="1:10" ht="21" customHeight="1">
      <c r="A82" s="32">
        <v>632</v>
      </c>
      <c r="B82" s="73" t="s">
        <v>553</v>
      </c>
      <c r="C82" s="32" t="s">
        <v>1540</v>
      </c>
      <c r="D82" s="33" t="s">
        <v>1553</v>
      </c>
      <c r="E82" s="45">
        <v>600</v>
      </c>
      <c r="F82" s="45">
        <v>417.28</v>
      </c>
      <c r="G82" s="45">
        <v>600</v>
      </c>
      <c r="H82" s="45">
        <f>IF(E82=0,,F82/E82*100)</f>
        <v>69.54666666666665</v>
      </c>
      <c r="J82" s="231"/>
    </row>
    <row r="83" spans="1:10" ht="21" customHeight="1">
      <c r="A83" s="32">
        <v>633</v>
      </c>
      <c r="B83" s="73" t="s">
        <v>554</v>
      </c>
      <c r="C83" s="32" t="s">
        <v>1540</v>
      </c>
      <c r="D83" s="33" t="s">
        <v>1349</v>
      </c>
      <c r="E83" s="45">
        <v>2750</v>
      </c>
      <c r="F83" s="45">
        <v>1390.3</v>
      </c>
      <c r="G83" s="45">
        <v>2750</v>
      </c>
      <c r="H83" s="45">
        <f aca="true" t="shared" si="3" ref="H83:H93">IF(E83=0,,F83/E83*100)</f>
        <v>50.556363636363635</v>
      </c>
      <c r="J83" s="231"/>
    </row>
    <row r="84" spans="1:10" ht="21" customHeight="1">
      <c r="A84" s="32">
        <v>634</v>
      </c>
      <c r="B84" s="73" t="s">
        <v>478</v>
      </c>
      <c r="C84" s="32" t="s">
        <v>1540</v>
      </c>
      <c r="D84" s="61" t="s">
        <v>1350</v>
      </c>
      <c r="E84" s="45">
        <v>2800</v>
      </c>
      <c r="F84" s="45">
        <v>1570.99</v>
      </c>
      <c r="G84" s="45">
        <v>2800</v>
      </c>
      <c r="H84" s="45">
        <f t="shared" si="3"/>
        <v>56.106785714285714</v>
      </c>
      <c r="J84" s="231"/>
    </row>
    <row r="85" spans="1:10" ht="21" customHeight="1">
      <c r="A85" s="32">
        <v>635</v>
      </c>
      <c r="B85" s="73" t="s">
        <v>968</v>
      </c>
      <c r="C85" s="32" t="s">
        <v>1540</v>
      </c>
      <c r="D85" s="33" t="s">
        <v>552</v>
      </c>
      <c r="E85" s="45">
        <v>700</v>
      </c>
      <c r="F85" s="45">
        <v>4022.11</v>
      </c>
      <c r="G85" s="45">
        <v>700</v>
      </c>
      <c r="H85" s="45">
        <f t="shared" si="3"/>
        <v>574.5871428571429</v>
      </c>
      <c r="J85" s="231"/>
    </row>
    <row r="86" spans="1:10" ht="21" customHeight="1">
      <c r="A86" s="32">
        <v>637</v>
      </c>
      <c r="B86" s="73" t="s">
        <v>489</v>
      </c>
      <c r="C86" s="32" t="s">
        <v>1540</v>
      </c>
      <c r="D86" s="33" t="s">
        <v>1301</v>
      </c>
      <c r="E86" s="45">
        <v>2680</v>
      </c>
      <c r="F86" s="45">
        <v>1856.04</v>
      </c>
      <c r="G86" s="45">
        <v>2680</v>
      </c>
      <c r="H86" s="45">
        <f t="shared" si="3"/>
        <v>69.25522388059701</v>
      </c>
      <c r="J86" s="231"/>
    </row>
    <row r="87" spans="1:10" ht="21" customHeight="1">
      <c r="A87" s="32">
        <v>642</v>
      </c>
      <c r="B87" s="73" t="s">
        <v>490</v>
      </c>
      <c r="C87" s="32" t="s">
        <v>1540</v>
      </c>
      <c r="D87" s="33" t="s">
        <v>357</v>
      </c>
      <c r="E87" s="45">
        <v>0</v>
      </c>
      <c r="F87" s="45">
        <v>66</v>
      </c>
      <c r="G87" s="45">
        <v>0</v>
      </c>
      <c r="H87" s="45">
        <f t="shared" si="3"/>
        <v>0</v>
      </c>
      <c r="J87" s="231"/>
    </row>
    <row r="88" spans="1:10" ht="21" customHeight="1">
      <c r="A88" s="20">
        <v>600</v>
      </c>
      <c r="B88" s="73" t="s">
        <v>491</v>
      </c>
      <c r="C88" s="32" t="s">
        <v>1540</v>
      </c>
      <c r="D88" s="101" t="s">
        <v>970</v>
      </c>
      <c r="E88" s="45">
        <v>28400</v>
      </c>
      <c r="F88" s="45">
        <v>14927.01</v>
      </c>
      <c r="G88" s="45">
        <v>28400</v>
      </c>
      <c r="H88" s="45">
        <f t="shared" si="3"/>
        <v>52.55989436619718</v>
      </c>
      <c r="J88" s="231"/>
    </row>
    <row r="89" spans="1:10" ht="21" customHeight="1">
      <c r="A89" s="68">
        <v>713</v>
      </c>
      <c r="B89" s="73" t="s">
        <v>492</v>
      </c>
      <c r="C89" s="32" t="s">
        <v>1540</v>
      </c>
      <c r="D89" s="33" t="s">
        <v>1123</v>
      </c>
      <c r="E89" s="45">
        <v>4400</v>
      </c>
      <c r="F89" s="45">
        <v>0</v>
      </c>
      <c r="G89" s="45">
        <v>4400</v>
      </c>
      <c r="H89" s="45">
        <f t="shared" si="3"/>
        <v>0</v>
      </c>
      <c r="J89" s="231"/>
    </row>
    <row r="90" spans="1:10" ht="21" customHeight="1">
      <c r="A90" s="68">
        <v>714001</v>
      </c>
      <c r="B90" s="73" t="s">
        <v>493</v>
      </c>
      <c r="C90" s="32" t="s">
        <v>1540</v>
      </c>
      <c r="D90" s="101" t="s">
        <v>1124</v>
      </c>
      <c r="E90" s="134">
        <v>5000</v>
      </c>
      <c r="F90" s="45">
        <v>0</v>
      </c>
      <c r="G90" s="45">
        <v>5000</v>
      </c>
      <c r="H90" s="45">
        <f t="shared" si="3"/>
        <v>0</v>
      </c>
      <c r="J90" s="231"/>
    </row>
    <row r="91" spans="1:10" ht="21" customHeight="1">
      <c r="A91" s="68">
        <v>717001</v>
      </c>
      <c r="B91" s="73" t="s">
        <v>863</v>
      </c>
      <c r="C91" s="32" t="s">
        <v>1540</v>
      </c>
      <c r="D91" s="101" t="s">
        <v>864</v>
      </c>
      <c r="E91" s="134">
        <v>0</v>
      </c>
      <c r="F91" s="45">
        <v>10986.12</v>
      </c>
      <c r="G91" s="45">
        <v>10987</v>
      </c>
      <c r="H91" s="45">
        <f t="shared" si="3"/>
        <v>0</v>
      </c>
      <c r="J91" s="231"/>
    </row>
    <row r="92" spans="1:10" ht="21" customHeight="1">
      <c r="A92" s="37" t="s">
        <v>1704</v>
      </c>
      <c r="B92" s="37" t="s">
        <v>1705</v>
      </c>
      <c r="C92" s="14" t="s">
        <v>475</v>
      </c>
      <c r="D92" s="15" t="s">
        <v>1304</v>
      </c>
      <c r="E92" s="39">
        <f>SUM(E93)</f>
        <v>7000</v>
      </c>
      <c r="F92" s="39">
        <f>SUM(F93)</f>
        <v>0</v>
      </c>
      <c r="G92" s="39">
        <f>SUM(G93)</f>
        <v>7000</v>
      </c>
      <c r="H92" s="39">
        <f t="shared" si="3"/>
        <v>0</v>
      </c>
      <c r="J92" s="231"/>
    </row>
    <row r="93" spans="1:10" ht="21" customHeight="1">
      <c r="A93" s="32">
        <v>600</v>
      </c>
      <c r="B93" s="73" t="s">
        <v>1125</v>
      </c>
      <c r="C93" s="32" t="s">
        <v>1540</v>
      </c>
      <c r="D93" s="101" t="s">
        <v>970</v>
      </c>
      <c r="E93" s="67">
        <v>7000</v>
      </c>
      <c r="F93" s="45">
        <v>0</v>
      </c>
      <c r="G93" s="45">
        <v>7000</v>
      </c>
      <c r="H93" s="45">
        <f t="shared" si="3"/>
        <v>0</v>
      </c>
      <c r="J93" s="231"/>
    </row>
    <row r="94" spans="1:10" ht="21" customHeight="1">
      <c r="A94" s="48"/>
      <c r="B94" s="103"/>
      <c r="C94" s="104" t="s">
        <v>1540</v>
      </c>
      <c r="D94" s="48" t="s">
        <v>466</v>
      </c>
      <c r="E94" s="50">
        <f>SUM(E92,E78)</f>
        <v>118030</v>
      </c>
      <c r="F94" s="50">
        <f>SUM(F92,F78)</f>
        <v>66263.22</v>
      </c>
      <c r="G94" s="50">
        <f>SUM(G92,G78)</f>
        <v>129017</v>
      </c>
      <c r="H94" s="50">
        <f>IF(E94=0,,F94/E94*100)</f>
        <v>56.14099805134288</v>
      </c>
      <c r="J94" s="231"/>
    </row>
    <row r="95" ht="21" customHeight="1">
      <c r="J95" s="231"/>
    </row>
    <row r="96" spans="1:8" ht="21" customHeight="1">
      <c r="A96" s="327" t="s">
        <v>713</v>
      </c>
      <c r="B96" s="327"/>
      <c r="C96" s="327"/>
      <c r="D96" s="327"/>
      <c r="E96" s="327"/>
      <c r="F96" s="327"/>
      <c r="G96" s="327"/>
      <c r="H96" s="328"/>
    </row>
    <row r="97" spans="1:8" ht="18.75" customHeight="1">
      <c r="A97" s="329" t="s">
        <v>195</v>
      </c>
      <c r="B97" s="330"/>
      <c r="C97" s="330"/>
      <c r="D97" s="330"/>
      <c r="E97" s="330"/>
      <c r="F97" s="330"/>
      <c r="G97" s="330"/>
      <c r="H97" s="330"/>
    </row>
    <row r="98" spans="1:8" ht="32.25" customHeight="1">
      <c r="A98" s="330"/>
      <c r="B98" s="330"/>
      <c r="C98" s="330"/>
      <c r="D98" s="330"/>
      <c r="E98" s="330"/>
      <c r="F98" s="330"/>
      <c r="G98" s="330"/>
      <c r="H98" s="330"/>
    </row>
    <row r="99" ht="21" customHeight="1"/>
    <row r="100" spans="1:8" ht="21" customHeight="1">
      <c r="A100" s="40"/>
      <c r="B100" s="41" t="s">
        <v>558</v>
      </c>
      <c r="C100" s="42" t="s">
        <v>477</v>
      </c>
      <c r="D100" s="94" t="s">
        <v>355</v>
      </c>
      <c r="E100" s="40" t="s">
        <v>464</v>
      </c>
      <c r="F100" s="40" t="s">
        <v>1295</v>
      </c>
      <c r="G100" s="40" t="s">
        <v>1299</v>
      </c>
      <c r="H100" s="40" t="s">
        <v>465</v>
      </c>
    </row>
    <row r="101" spans="1:8" ht="21" customHeight="1">
      <c r="A101" s="95" t="s">
        <v>470</v>
      </c>
      <c r="B101" s="96" t="s">
        <v>471</v>
      </c>
      <c r="C101" s="97" t="s">
        <v>472</v>
      </c>
      <c r="D101" s="98" t="s">
        <v>462</v>
      </c>
      <c r="E101" s="99"/>
      <c r="F101" s="99"/>
      <c r="G101" s="99"/>
      <c r="H101" s="99"/>
    </row>
    <row r="102" spans="1:8" ht="21" customHeight="1">
      <c r="A102" s="37" t="s">
        <v>473</v>
      </c>
      <c r="B102" s="37" t="s">
        <v>474</v>
      </c>
      <c r="C102" s="14" t="s">
        <v>475</v>
      </c>
      <c r="D102" s="38" t="s">
        <v>476</v>
      </c>
      <c r="E102" s="105">
        <f>SUM(E103:E106)</f>
        <v>0</v>
      </c>
      <c r="F102" s="105">
        <f>SUM(F103:F106)</f>
        <v>0</v>
      </c>
      <c r="G102" s="105">
        <f>SUM(G103:G106)</f>
        <v>100</v>
      </c>
      <c r="H102" s="105">
        <f aca="true" t="shared" si="4" ref="H102:H107">IF(E102=0,,F102/E102*100)</f>
        <v>0</v>
      </c>
    </row>
    <row r="103" spans="1:8" ht="21" customHeight="1">
      <c r="A103" s="32">
        <v>635</v>
      </c>
      <c r="B103" s="73" t="s">
        <v>560</v>
      </c>
      <c r="C103" s="32" t="s">
        <v>1540</v>
      </c>
      <c r="D103" s="33" t="s">
        <v>552</v>
      </c>
      <c r="E103" s="45">
        <v>0</v>
      </c>
      <c r="F103" s="45">
        <v>0</v>
      </c>
      <c r="G103" s="45">
        <v>0</v>
      </c>
      <c r="H103" s="102">
        <f t="shared" si="4"/>
        <v>0</v>
      </c>
    </row>
    <row r="104" spans="1:8" ht="21" customHeight="1">
      <c r="A104" s="68">
        <v>641</v>
      </c>
      <c r="B104" s="73" t="s">
        <v>561</v>
      </c>
      <c r="C104" s="32" t="s">
        <v>1540</v>
      </c>
      <c r="D104" s="69" t="s">
        <v>862</v>
      </c>
      <c r="E104" s="45">
        <v>0</v>
      </c>
      <c r="F104" s="45">
        <v>0</v>
      </c>
      <c r="G104" s="45">
        <v>100</v>
      </c>
      <c r="H104" s="102">
        <f t="shared" si="4"/>
        <v>0</v>
      </c>
    </row>
    <row r="105" spans="1:8" ht="21" customHeight="1">
      <c r="A105" s="32">
        <v>713003</v>
      </c>
      <c r="B105" s="73" t="s">
        <v>562</v>
      </c>
      <c r="C105" s="32" t="s">
        <v>1540</v>
      </c>
      <c r="D105" s="33" t="s">
        <v>1743</v>
      </c>
      <c r="E105" s="45">
        <v>0</v>
      </c>
      <c r="F105" s="45">
        <v>0</v>
      </c>
      <c r="G105" s="45">
        <v>0</v>
      </c>
      <c r="H105" s="102">
        <f t="shared" si="4"/>
        <v>0</v>
      </c>
    </row>
    <row r="106" spans="1:8" ht="21" customHeight="1">
      <c r="A106" s="32">
        <v>713003</v>
      </c>
      <c r="B106" s="73" t="s">
        <v>1744</v>
      </c>
      <c r="C106" s="32" t="s">
        <v>1540</v>
      </c>
      <c r="D106" s="33" t="s">
        <v>1745</v>
      </c>
      <c r="E106" s="45">
        <v>0</v>
      </c>
      <c r="F106" s="45">
        <v>0</v>
      </c>
      <c r="G106" s="45">
        <v>0</v>
      </c>
      <c r="H106" s="102">
        <f t="shared" si="4"/>
        <v>0</v>
      </c>
    </row>
    <row r="107" spans="1:8" ht="21" customHeight="1">
      <c r="A107" s="48"/>
      <c r="B107" s="103"/>
      <c r="C107" s="104" t="s">
        <v>1540</v>
      </c>
      <c r="D107" s="48" t="s">
        <v>466</v>
      </c>
      <c r="E107" s="50">
        <f>SUM(E102)</f>
        <v>0</v>
      </c>
      <c r="F107" s="50">
        <f>SUM(F102)</f>
        <v>0</v>
      </c>
      <c r="G107" s="50">
        <f>SUM(G102)</f>
        <v>100</v>
      </c>
      <c r="H107" s="50">
        <f t="shared" si="4"/>
        <v>0</v>
      </c>
    </row>
    <row r="108" ht="21" customHeight="1"/>
    <row r="109" spans="1:8" ht="8.25">
      <c r="A109" s="327" t="s">
        <v>713</v>
      </c>
      <c r="B109" s="327"/>
      <c r="C109" s="327"/>
      <c r="D109" s="327"/>
      <c r="E109" s="327"/>
      <c r="F109" s="327"/>
      <c r="G109" s="327"/>
      <c r="H109" s="328"/>
    </row>
    <row r="110" spans="1:8" ht="8.25">
      <c r="A110" s="329" t="s">
        <v>196</v>
      </c>
      <c r="B110" s="330"/>
      <c r="C110" s="330"/>
      <c r="D110" s="330"/>
      <c r="E110" s="330"/>
      <c r="F110" s="330"/>
      <c r="G110" s="330"/>
      <c r="H110" s="330"/>
    </row>
    <row r="111" spans="1:8" ht="21" customHeight="1">
      <c r="A111" s="330"/>
      <c r="B111" s="330"/>
      <c r="C111" s="330"/>
      <c r="D111" s="330"/>
      <c r="E111" s="330"/>
      <c r="F111" s="330"/>
      <c r="G111" s="330"/>
      <c r="H111" s="330"/>
    </row>
    <row r="114" spans="1:8" ht="21" customHeight="1">
      <c r="A114" s="373" t="s">
        <v>519</v>
      </c>
      <c r="B114" s="373"/>
      <c r="C114" s="373"/>
      <c r="D114" s="373"/>
      <c r="E114" s="374">
        <v>2013</v>
      </c>
      <c r="F114" s="374"/>
      <c r="G114" s="374"/>
      <c r="H114" s="375"/>
    </row>
    <row r="115" spans="1:8" ht="21" customHeight="1">
      <c r="A115" s="86" t="s">
        <v>470</v>
      </c>
      <c r="B115" s="37" t="s">
        <v>471</v>
      </c>
      <c r="C115" s="14" t="s">
        <v>472</v>
      </c>
      <c r="D115" s="15" t="s">
        <v>462</v>
      </c>
      <c r="E115" s="86" t="s">
        <v>1318</v>
      </c>
      <c r="F115" s="86" t="s">
        <v>1319</v>
      </c>
      <c r="G115" s="86" t="s">
        <v>469</v>
      </c>
      <c r="H115" s="86" t="s">
        <v>466</v>
      </c>
    </row>
    <row r="116" spans="1:8" ht="21" customHeight="1">
      <c r="A116" s="106" t="s">
        <v>1322</v>
      </c>
      <c r="B116" s="353" t="s">
        <v>522</v>
      </c>
      <c r="C116" s="356" t="s">
        <v>477</v>
      </c>
      <c r="D116" s="359" t="s">
        <v>523</v>
      </c>
      <c r="E116" s="107">
        <f>SUM(E15:E20)</f>
        <v>2900</v>
      </c>
      <c r="F116" s="107"/>
      <c r="G116" s="107"/>
      <c r="H116" s="107">
        <f>SUM(E116:G116)</f>
        <v>2900</v>
      </c>
    </row>
    <row r="117" spans="1:8" ht="21" customHeight="1">
      <c r="A117" s="106" t="s">
        <v>1324</v>
      </c>
      <c r="B117" s="354"/>
      <c r="C117" s="357"/>
      <c r="D117" s="360"/>
      <c r="E117" s="110">
        <f>SUM(F15:F20)</f>
        <v>2740.31</v>
      </c>
      <c r="F117" s="110"/>
      <c r="G117" s="110"/>
      <c r="H117" s="107">
        <f>SUM(E117:G117)</f>
        <v>2740.31</v>
      </c>
    </row>
    <row r="118" spans="1:8" ht="21" customHeight="1">
      <c r="A118" s="106" t="s">
        <v>1325</v>
      </c>
      <c r="B118" s="355"/>
      <c r="C118" s="358"/>
      <c r="D118" s="361"/>
      <c r="E118" s="110">
        <f>IF(E117=0,,E117/E116*100)</f>
        <v>94.49344827586206</v>
      </c>
      <c r="F118" s="110">
        <f>IF(F117=0,,F117/F116*100)</f>
        <v>0</v>
      </c>
      <c r="G118" s="110">
        <f>IF(G117=0,,G117/G116*100)</f>
        <v>0</v>
      </c>
      <c r="H118" s="110">
        <f>IF(H117=0,,H117/H116*100)</f>
        <v>94.49344827586206</v>
      </c>
    </row>
    <row r="119" spans="1:8" ht="21" customHeight="1">
      <c r="A119" s="106" t="s">
        <v>1322</v>
      </c>
      <c r="B119" s="353" t="s">
        <v>534</v>
      </c>
      <c r="C119" s="356" t="s">
        <v>477</v>
      </c>
      <c r="D119" s="359" t="s">
        <v>548</v>
      </c>
      <c r="E119" s="110">
        <f>SUM(E38:E42)</f>
        <v>96350</v>
      </c>
      <c r="F119" s="110">
        <f>SUM(E43)</f>
        <v>0</v>
      </c>
      <c r="G119" s="110"/>
      <c r="H119" s="110">
        <f>SUM(E119:G119)</f>
        <v>96350</v>
      </c>
    </row>
    <row r="120" spans="1:8" ht="21" customHeight="1">
      <c r="A120" s="106" t="s">
        <v>1324</v>
      </c>
      <c r="B120" s="354"/>
      <c r="C120" s="357"/>
      <c r="D120" s="360"/>
      <c r="E120" s="110">
        <f>SUM(F38:F42)</f>
        <v>37473.36</v>
      </c>
      <c r="F120" s="110">
        <f>SUM(F43)</f>
        <v>0</v>
      </c>
      <c r="G120" s="110"/>
      <c r="H120" s="110">
        <f>SUM(E120:G120)</f>
        <v>37473.36</v>
      </c>
    </row>
    <row r="121" spans="1:8" ht="21" customHeight="1">
      <c r="A121" s="106" t="s">
        <v>1325</v>
      </c>
      <c r="B121" s="355"/>
      <c r="C121" s="358"/>
      <c r="D121" s="361"/>
      <c r="E121" s="110">
        <f>IF(E120=0,,E120/E119*100)</f>
        <v>38.89295277633627</v>
      </c>
      <c r="F121" s="110">
        <f>IF(F120=0,,F120/F119*100)</f>
        <v>0</v>
      </c>
      <c r="G121" s="110">
        <f>IF(G120=0,,G120/G119*100)</f>
        <v>0</v>
      </c>
      <c r="H121" s="110">
        <f>IF(H120=0,,H120/H119*100)</f>
        <v>38.89295277633627</v>
      </c>
    </row>
    <row r="122" spans="1:8" ht="21" customHeight="1">
      <c r="A122" s="106" t="s">
        <v>1322</v>
      </c>
      <c r="B122" s="353" t="s">
        <v>541</v>
      </c>
      <c r="C122" s="356" t="s">
        <v>477</v>
      </c>
      <c r="D122" s="359" t="s">
        <v>559</v>
      </c>
      <c r="E122" s="110">
        <f>SUM(E61)</f>
        <v>5000</v>
      </c>
      <c r="F122" s="110"/>
      <c r="G122" s="110"/>
      <c r="H122" s="110">
        <f>SUM(E122:G122)</f>
        <v>5000</v>
      </c>
    </row>
    <row r="123" spans="1:8" ht="21" customHeight="1">
      <c r="A123" s="106" t="s">
        <v>1324</v>
      </c>
      <c r="B123" s="354"/>
      <c r="C123" s="357"/>
      <c r="D123" s="360"/>
      <c r="E123" s="110">
        <f>SUM(F61)</f>
        <v>2499.96</v>
      </c>
      <c r="F123" s="110"/>
      <c r="G123" s="110"/>
      <c r="H123" s="110">
        <f>SUM(E123:G123)</f>
        <v>2499.96</v>
      </c>
    </row>
    <row r="124" spans="1:8" ht="21" customHeight="1">
      <c r="A124" s="106" t="s">
        <v>1325</v>
      </c>
      <c r="B124" s="355"/>
      <c r="C124" s="358"/>
      <c r="D124" s="361"/>
      <c r="E124" s="110">
        <f>IF(E123=0,,E123/E122*100)</f>
        <v>49.9992</v>
      </c>
      <c r="F124" s="110">
        <f>IF(F123=0,,F123/F122*100)</f>
        <v>0</v>
      </c>
      <c r="G124" s="110">
        <f>IF(G123=0,,G123/G122*100)</f>
        <v>0</v>
      </c>
      <c r="H124" s="110">
        <f>IF(H123=0,,H123/H122*100)</f>
        <v>49.9992</v>
      </c>
    </row>
    <row r="125" spans="1:8" ht="21" customHeight="1">
      <c r="A125" s="106" t="s">
        <v>1322</v>
      </c>
      <c r="B125" s="353" t="s">
        <v>547</v>
      </c>
      <c r="C125" s="356" t="s">
        <v>477</v>
      </c>
      <c r="D125" s="359" t="s">
        <v>356</v>
      </c>
      <c r="E125" s="110">
        <f>SUM(E79:E88,E93)</f>
        <v>108630</v>
      </c>
      <c r="F125" s="110">
        <f>SUM(E89:E91)</f>
        <v>9400</v>
      </c>
      <c r="G125" s="110"/>
      <c r="H125" s="110">
        <f>SUM(E125:G125)</f>
        <v>118030</v>
      </c>
    </row>
    <row r="126" spans="1:8" ht="21" customHeight="1">
      <c r="A126" s="106" t="s">
        <v>1324</v>
      </c>
      <c r="B126" s="354"/>
      <c r="C126" s="357"/>
      <c r="D126" s="360"/>
      <c r="E126" s="110">
        <f>SUM(F79:F88,F93)</f>
        <v>55277.100000000006</v>
      </c>
      <c r="F126" s="110">
        <f>SUM(F89:F91)</f>
        <v>10986.12</v>
      </c>
      <c r="G126" s="110"/>
      <c r="H126" s="110">
        <f>SUM(E126:G126)</f>
        <v>66263.22</v>
      </c>
    </row>
    <row r="127" spans="1:8" ht="21" customHeight="1">
      <c r="A127" s="106" t="s">
        <v>1325</v>
      </c>
      <c r="B127" s="355"/>
      <c r="C127" s="358"/>
      <c r="D127" s="361"/>
      <c r="E127" s="110">
        <f>IF(E126=0,,E126/E125*100)</f>
        <v>50.885666942833474</v>
      </c>
      <c r="F127" s="110">
        <f>IF(F126=0,,F126/F125*100)</f>
        <v>116.87361702127662</v>
      </c>
      <c r="G127" s="110">
        <f>IF(G126=0,,G126/G125*100)</f>
        <v>0</v>
      </c>
      <c r="H127" s="110">
        <f>IF(H126=0,,H126/H125*100)</f>
        <v>56.14099805134288</v>
      </c>
    </row>
    <row r="128" spans="1:8" ht="21" customHeight="1">
      <c r="A128" s="106" t="s">
        <v>1322</v>
      </c>
      <c r="B128" s="353" t="s">
        <v>558</v>
      </c>
      <c r="C128" s="356" t="s">
        <v>477</v>
      </c>
      <c r="D128" s="359" t="s">
        <v>355</v>
      </c>
      <c r="E128" s="110">
        <f>SUM(E103:E104)</f>
        <v>0</v>
      </c>
      <c r="F128" s="110">
        <f>SUM(E105:E106)</f>
        <v>0</v>
      </c>
      <c r="G128" s="110"/>
      <c r="H128" s="110">
        <f>SUM(E128:G128)</f>
        <v>0</v>
      </c>
    </row>
    <row r="129" spans="1:8" ht="21" customHeight="1">
      <c r="A129" s="106" t="s">
        <v>1324</v>
      </c>
      <c r="B129" s="354"/>
      <c r="C129" s="357"/>
      <c r="D129" s="360"/>
      <c r="E129" s="110">
        <f>SUM(F103:F104)</f>
        <v>0</v>
      </c>
      <c r="F129" s="110">
        <f>SUM(F105:F106)</f>
        <v>0</v>
      </c>
      <c r="G129" s="110"/>
      <c r="H129" s="110">
        <f>SUM(E129:G129)</f>
        <v>0</v>
      </c>
    </row>
    <row r="130" spans="1:8" ht="21" customHeight="1">
      <c r="A130" s="106" t="s">
        <v>1325</v>
      </c>
      <c r="B130" s="355"/>
      <c r="C130" s="358"/>
      <c r="D130" s="361"/>
      <c r="E130" s="110">
        <f>IF(E129=0,,E129/E128*100)</f>
        <v>0</v>
      </c>
      <c r="F130" s="110">
        <f>IF(F128=0,,F129/F128*100)</f>
        <v>0</v>
      </c>
      <c r="G130" s="110">
        <f>IF(G129=0,,G129/G128*100)</f>
        <v>0</v>
      </c>
      <c r="H130" s="110">
        <f>IF(H128=0,,H129/H128*100)</f>
        <v>0</v>
      </c>
    </row>
    <row r="131" spans="1:8" ht="21" customHeight="1">
      <c r="A131" s="111" t="s">
        <v>1322</v>
      </c>
      <c r="B131" s="112"/>
      <c r="C131" s="111"/>
      <c r="D131" s="48" t="s">
        <v>912</v>
      </c>
      <c r="E131" s="113">
        <f aca="true" t="shared" si="5" ref="E131:G132">SUM(E116,E119,E122,E125,E128)</f>
        <v>212880</v>
      </c>
      <c r="F131" s="113">
        <f t="shared" si="5"/>
        <v>9400</v>
      </c>
      <c r="G131" s="113">
        <f t="shared" si="5"/>
        <v>0</v>
      </c>
      <c r="H131" s="113">
        <f>SUM(E131:G131)</f>
        <v>222280</v>
      </c>
    </row>
    <row r="132" spans="1:8" ht="21" customHeight="1">
      <c r="A132" s="111" t="s">
        <v>1324</v>
      </c>
      <c r="B132" s="112"/>
      <c r="C132" s="111"/>
      <c r="D132" s="48" t="s">
        <v>1298</v>
      </c>
      <c r="E132" s="113">
        <f t="shared" si="5"/>
        <v>97990.73000000001</v>
      </c>
      <c r="F132" s="113">
        <f t="shared" si="5"/>
        <v>10986.12</v>
      </c>
      <c r="G132" s="113">
        <f t="shared" si="5"/>
        <v>0</v>
      </c>
      <c r="H132" s="113">
        <f>SUM(E132:G132)</f>
        <v>108976.85</v>
      </c>
    </row>
    <row r="133" spans="1:8" ht="21" customHeight="1">
      <c r="A133" s="111" t="s">
        <v>1325</v>
      </c>
      <c r="B133" s="112"/>
      <c r="C133" s="111"/>
      <c r="D133" s="48" t="s">
        <v>1326</v>
      </c>
      <c r="E133" s="113">
        <f>IF(E132=0,,E132/E131*100)</f>
        <v>46.030970499812106</v>
      </c>
      <c r="F133" s="113">
        <f>IF(F132=0,,F132/F131*100)</f>
        <v>116.87361702127662</v>
      </c>
      <c r="G133" s="113">
        <f>IF(G132=0,,G132/G131*100)</f>
        <v>0</v>
      </c>
      <c r="H133" s="113">
        <f>IF(H132=0,,H132/H131*100)</f>
        <v>49.02683552276408</v>
      </c>
    </row>
    <row r="134" spans="1:7" ht="8.25">
      <c r="A134" s="115"/>
      <c r="B134" s="52"/>
      <c r="C134" s="51"/>
      <c r="D134" s="115"/>
      <c r="E134" s="115"/>
      <c r="F134" s="115"/>
      <c r="G134" s="116"/>
    </row>
    <row r="135" spans="1:7" ht="8.25">
      <c r="A135" s="115" t="s">
        <v>1322</v>
      </c>
      <c r="B135" s="52" t="s">
        <v>912</v>
      </c>
      <c r="C135" s="51"/>
      <c r="D135" s="115"/>
      <c r="E135" s="115"/>
      <c r="F135" s="115"/>
      <c r="G135" s="116"/>
    </row>
    <row r="136" spans="1:7" ht="8.25">
      <c r="A136" s="115" t="s">
        <v>1324</v>
      </c>
      <c r="B136" s="52" t="s">
        <v>1298</v>
      </c>
      <c r="C136" s="51"/>
      <c r="D136" s="115"/>
      <c r="E136" s="115"/>
      <c r="F136" s="115"/>
      <c r="G136" s="116"/>
    </row>
    <row r="137" spans="1:7" ht="8.25">
      <c r="A137" s="115" t="s">
        <v>1325</v>
      </c>
      <c r="B137" s="52" t="s">
        <v>1326</v>
      </c>
      <c r="C137" s="51"/>
      <c r="D137" s="115"/>
      <c r="E137" s="115"/>
      <c r="F137" s="115"/>
      <c r="G137" s="116"/>
    </row>
    <row r="138" spans="1:7" ht="8.25">
      <c r="A138" s="115"/>
      <c r="B138" s="52"/>
      <c r="C138" s="51"/>
      <c r="D138" s="115"/>
      <c r="E138" s="115"/>
      <c r="F138" s="115"/>
      <c r="G138" s="116"/>
    </row>
    <row r="139" spans="1:7" ht="8.25">
      <c r="A139" s="327" t="s">
        <v>463</v>
      </c>
      <c r="B139" s="327"/>
      <c r="C139" s="327"/>
      <c r="D139" s="327"/>
      <c r="E139" s="327"/>
      <c r="F139" s="327"/>
      <c r="G139" s="327"/>
    </row>
    <row r="140" spans="1:8" ht="8.25">
      <c r="A140" s="349" t="s">
        <v>197</v>
      </c>
      <c r="B140" s="377"/>
      <c r="C140" s="377"/>
      <c r="D140" s="377"/>
      <c r="E140" s="377"/>
      <c r="F140" s="377"/>
      <c r="G140" s="377"/>
      <c r="H140" s="378"/>
    </row>
    <row r="141" spans="1:8" ht="14.25" customHeight="1">
      <c r="A141" s="377"/>
      <c r="B141" s="377"/>
      <c r="C141" s="377"/>
      <c r="D141" s="377"/>
      <c r="E141" s="377"/>
      <c r="F141" s="377"/>
      <c r="G141" s="377"/>
      <c r="H141" s="378"/>
    </row>
    <row r="142" spans="1:8" ht="8.25">
      <c r="A142" s="377"/>
      <c r="B142" s="377"/>
      <c r="C142" s="377"/>
      <c r="D142" s="377"/>
      <c r="E142" s="377"/>
      <c r="F142" s="377"/>
      <c r="G142" s="377"/>
      <c r="H142" s="378"/>
    </row>
    <row r="143" spans="1:8" ht="8.25">
      <c r="A143" s="377"/>
      <c r="B143" s="377"/>
      <c r="C143" s="377"/>
      <c r="D143" s="377"/>
      <c r="E143" s="377"/>
      <c r="F143" s="377"/>
      <c r="G143" s="377"/>
      <c r="H143" s="378"/>
    </row>
    <row r="146" spans="1:5" ht="8.25">
      <c r="A146" s="352" t="s">
        <v>477</v>
      </c>
      <c r="B146" s="352"/>
      <c r="C146" s="352" t="s">
        <v>523</v>
      </c>
      <c r="D146" s="352"/>
      <c r="E146" s="352"/>
    </row>
    <row r="147" spans="1:5" ht="8.25">
      <c r="A147" s="117" t="s">
        <v>1327</v>
      </c>
      <c r="B147" s="117"/>
      <c r="C147" s="352" t="s">
        <v>361</v>
      </c>
      <c r="D147" s="352"/>
      <c r="E147" s="352"/>
    </row>
    <row r="148" spans="1:5" ht="8.25">
      <c r="A148" s="352" t="s">
        <v>1328</v>
      </c>
      <c r="B148" s="352"/>
      <c r="C148" s="352" t="s">
        <v>332</v>
      </c>
      <c r="D148" s="352"/>
      <c r="E148" s="352"/>
    </row>
    <row r="149" spans="1:5" ht="8.25">
      <c r="A149" s="117" t="s">
        <v>1329</v>
      </c>
      <c r="B149" s="117" t="s">
        <v>1330</v>
      </c>
      <c r="C149" s="352" t="s">
        <v>1559</v>
      </c>
      <c r="D149" s="352"/>
      <c r="E149" s="352"/>
    </row>
    <row r="150" spans="1:8" ht="8.25">
      <c r="A150" s="365" t="s">
        <v>1331</v>
      </c>
      <c r="B150" s="365"/>
      <c r="C150" s="365"/>
      <c r="D150" s="368" t="s">
        <v>1296</v>
      </c>
      <c r="E150" s="368"/>
      <c r="F150" s="368"/>
      <c r="G150" s="368"/>
      <c r="H150" s="368"/>
    </row>
    <row r="151" spans="1:8" ht="8.25">
      <c r="A151" s="352" t="s">
        <v>1332</v>
      </c>
      <c r="B151" s="352"/>
      <c r="C151" s="352"/>
      <c r="D151" s="366">
        <v>3</v>
      </c>
      <c r="E151" s="369"/>
      <c r="F151" s="369"/>
      <c r="G151" s="369"/>
      <c r="H151" s="369"/>
    </row>
    <row r="152" spans="1:8" ht="8.25">
      <c r="A152" s="352" t="s">
        <v>1333</v>
      </c>
      <c r="B152" s="352"/>
      <c r="C152" s="352"/>
      <c r="D152" s="366">
        <v>5</v>
      </c>
      <c r="E152" s="369"/>
      <c r="F152" s="369"/>
      <c r="G152" s="369"/>
      <c r="H152" s="369"/>
    </row>
    <row r="153" spans="1:8" ht="8.25">
      <c r="A153" s="352" t="s">
        <v>465</v>
      </c>
      <c r="B153" s="352"/>
      <c r="C153" s="352"/>
      <c r="D153" s="367">
        <f>IF(D151=0,,D152/D151*100)</f>
        <v>166.66666666666669</v>
      </c>
      <c r="E153" s="371"/>
      <c r="F153" s="371"/>
      <c r="G153" s="371"/>
      <c r="H153" s="371"/>
    </row>
    <row r="154" spans="1:5" ht="8.25">
      <c r="A154" s="121"/>
      <c r="B154" s="121"/>
      <c r="C154" s="121"/>
      <c r="D154" s="121"/>
      <c r="E154" s="121"/>
    </row>
    <row r="155" spans="1:5" ht="8.25">
      <c r="A155" s="117" t="s">
        <v>1329</v>
      </c>
      <c r="B155" s="117" t="s">
        <v>1330</v>
      </c>
      <c r="C155" s="352" t="s">
        <v>1560</v>
      </c>
      <c r="D155" s="352"/>
      <c r="E155" s="352"/>
    </row>
    <row r="156" spans="1:8" ht="8.25">
      <c r="A156" s="352"/>
      <c r="B156" s="352"/>
      <c r="C156" s="352"/>
      <c r="D156" s="366">
        <v>50</v>
      </c>
      <c r="E156" s="369"/>
      <c r="F156" s="369"/>
      <c r="G156" s="369"/>
      <c r="H156" s="369"/>
    </row>
    <row r="157" spans="1:8" ht="8.25">
      <c r="A157" s="352" t="s">
        <v>1333</v>
      </c>
      <c r="B157" s="352"/>
      <c r="C157" s="352"/>
      <c r="D157" s="366">
        <v>52</v>
      </c>
      <c r="E157" s="369"/>
      <c r="F157" s="369"/>
      <c r="G157" s="369"/>
      <c r="H157" s="369"/>
    </row>
    <row r="158" spans="1:8" ht="8.25">
      <c r="A158" s="352" t="s">
        <v>465</v>
      </c>
      <c r="B158" s="352"/>
      <c r="C158" s="352"/>
      <c r="D158" s="367">
        <f>IF(D156=0,,D157/D156*100)</f>
        <v>104</v>
      </c>
      <c r="E158" s="371"/>
      <c r="F158" s="371"/>
      <c r="G158" s="371"/>
      <c r="H158" s="371"/>
    </row>
    <row r="159" spans="1:8" ht="8.25">
      <c r="A159" s="352"/>
      <c r="B159" s="352"/>
      <c r="C159" s="352"/>
      <c r="D159" s="366"/>
      <c r="E159" s="369"/>
      <c r="F159" s="369"/>
      <c r="G159" s="369"/>
      <c r="H159" s="369"/>
    </row>
    <row r="160" spans="1:5" ht="8.25">
      <c r="A160" s="117" t="s">
        <v>1329</v>
      </c>
      <c r="B160" s="117" t="s">
        <v>1330</v>
      </c>
      <c r="C160" s="352" t="s">
        <v>1561</v>
      </c>
      <c r="D160" s="352"/>
      <c r="E160" s="352"/>
    </row>
    <row r="161" spans="1:8" ht="8.25">
      <c r="A161" s="352" t="s">
        <v>1332</v>
      </c>
      <c r="B161" s="352"/>
      <c r="C161" s="352"/>
      <c r="D161" s="366">
        <v>3</v>
      </c>
      <c r="E161" s="369"/>
      <c r="F161" s="369"/>
      <c r="G161" s="369"/>
      <c r="H161" s="369"/>
    </row>
    <row r="162" spans="1:8" ht="8.25">
      <c r="A162" s="352" t="s">
        <v>1333</v>
      </c>
      <c r="B162" s="352"/>
      <c r="C162" s="352"/>
      <c r="D162" s="366">
        <v>1</v>
      </c>
      <c r="E162" s="369"/>
      <c r="F162" s="369"/>
      <c r="G162" s="369"/>
      <c r="H162" s="369"/>
    </row>
    <row r="163" spans="1:8" ht="8.25">
      <c r="A163" s="352" t="s">
        <v>465</v>
      </c>
      <c r="B163" s="352"/>
      <c r="C163" s="352"/>
      <c r="D163" s="367">
        <f>IF(D161=0,,D162/D161*100)</f>
        <v>33.33333333333333</v>
      </c>
      <c r="E163" s="371"/>
      <c r="F163" s="371"/>
      <c r="G163" s="371"/>
      <c r="H163" s="371"/>
    </row>
    <row r="164" spans="1:5" ht="8.25">
      <c r="A164" s="121"/>
      <c r="B164" s="124"/>
      <c r="C164" s="121"/>
      <c r="D164" s="121"/>
      <c r="E164" s="121"/>
    </row>
    <row r="166" spans="1:7" ht="8.25">
      <c r="A166" s="327" t="s">
        <v>463</v>
      </c>
      <c r="B166" s="327"/>
      <c r="C166" s="327"/>
      <c r="D166" s="327"/>
      <c r="E166" s="327"/>
      <c r="F166" s="327"/>
      <c r="G166" s="327"/>
    </row>
    <row r="167" spans="1:8" ht="8.25" customHeight="1">
      <c r="A167" s="329" t="s">
        <v>129</v>
      </c>
      <c r="B167" s="330"/>
      <c r="C167" s="330"/>
      <c r="D167" s="330"/>
      <c r="E167" s="330"/>
      <c r="F167" s="330"/>
      <c r="G167" s="330"/>
      <c r="H167" s="372"/>
    </row>
    <row r="168" spans="1:8" ht="25.5" customHeight="1">
      <c r="A168" s="330"/>
      <c r="B168" s="330"/>
      <c r="C168" s="330"/>
      <c r="D168" s="330"/>
      <c r="E168" s="330"/>
      <c r="F168" s="330"/>
      <c r="G168" s="330"/>
      <c r="H168" s="372"/>
    </row>
    <row r="169" spans="1:8" ht="15.75" customHeight="1">
      <c r="A169" s="330"/>
      <c r="B169" s="330"/>
      <c r="C169" s="330"/>
      <c r="D169" s="330"/>
      <c r="E169" s="330"/>
      <c r="F169" s="330"/>
      <c r="G169" s="330"/>
      <c r="H169" s="372"/>
    </row>
    <row r="170" spans="1:8" ht="8.25" customHeight="1">
      <c r="A170" s="330"/>
      <c r="B170" s="330"/>
      <c r="C170" s="330"/>
      <c r="D170" s="330"/>
      <c r="E170" s="330"/>
      <c r="F170" s="330"/>
      <c r="G170" s="330"/>
      <c r="H170" s="372"/>
    </row>
    <row r="172" spans="1:5" ht="8.25">
      <c r="A172" s="352" t="s">
        <v>477</v>
      </c>
      <c r="B172" s="352"/>
      <c r="C172" s="352" t="s">
        <v>548</v>
      </c>
      <c r="D172" s="352"/>
      <c r="E172" s="352"/>
    </row>
    <row r="173" spans="1:5" ht="8.25">
      <c r="A173" s="117" t="s">
        <v>1327</v>
      </c>
      <c r="B173" s="117"/>
      <c r="C173" s="352" t="s">
        <v>1562</v>
      </c>
      <c r="D173" s="352"/>
      <c r="E173" s="352"/>
    </row>
    <row r="174" spans="1:5" ht="8.25">
      <c r="A174" s="352" t="s">
        <v>1328</v>
      </c>
      <c r="B174" s="352"/>
      <c r="C174" s="352" t="s">
        <v>332</v>
      </c>
      <c r="D174" s="352"/>
      <c r="E174" s="352"/>
    </row>
    <row r="175" spans="1:5" ht="8.25">
      <c r="A175" s="117" t="s">
        <v>1329</v>
      </c>
      <c r="B175" s="117" t="s">
        <v>1330</v>
      </c>
      <c r="C175" s="352" t="s">
        <v>1563</v>
      </c>
      <c r="D175" s="352"/>
      <c r="E175" s="352"/>
    </row>
    <row r="176" spans="1:8" ht="8.25">
      <c r="A176" s="365" t="s">
        <v>1331</v>
      </c>
      <c r="B176" s="365"/>
      <c r="C176" s="365"/>
      <c r="D176" s="368" t="s">
        <v>1296</v>
      </c>
      <c r="E176" s="368"/>
      <c r="F176" s="368"/>
      <c r="G176" s="368"/>
      <c r="H176" s="368"/>
    </row>
    <row r="177" spans="1:8" ht="8.25">
      <c r="A177" s="352" t="s">
        <v>1332</v>
      </c>
      <c r="B177" s="352"/>
      <c r="C177" s="352"/>
      <c r="D177" s="366">
        <v>3</v>
      </c>
      <c r="E177" s="369"/>
      <c r="F177" s="369"/>
      <c r="G177" s="369"/>
      <c r="H177" s="369"/>
    </row>
    <row r="178" spans="1:8" ht="8.25">
      <c r="A178" s="352" t="s">
        <v>1333</v>
      </c>
      <c r="B178" s="352"/>
      <c r="C178" s="352"/>
      <c r="D178" s="366">
        <v>4</v>
      </c>
      <c r="E178" s="369"/>
      <c r="F178" s="369"/>
      <c r="G178" s="369"/>
      <c r="H178" s="369"/>
    </row>
    <row r="179" spans="1:8" ht="8.25">
      <c r="A179" s="352" t="s">
        <v>465</v>
      </c>
      <c r="B179" s="352"/>
      <c r="C179" s="352"/>
      <c r="D179" s="367">
        <f>IF(D177=0,,D178/D177*100)</f>
        <v>133.33333333333331</v>
      </c>
      <c r="E179" s="371"/>
      <c r="F179" s="371"/>
      <c r="G179" s="371"/>
      <c r="H179" s="371"/>
    </row>
    <row r="180" spans="1:5" ht="8.25">
      <c r="A180" s="121"/>
      <c r="B180" s="121"/>
      <c r="C180" s="121"/>
      <c r="D180" s="121"/>
      <c r="E180" s="121"/>
    </row>
    <row r="181" spans="1:5" ht="8.25">
      <c r="A181" s="117" t="s">
        <v>1327</v>
      </c>
      <c r="B181" s="117"/>
      <c r="C181" s="352" t="s">
        <v>358</v>
      </c>
      <c r="D181" s="352"/>
      <c r="E181" s="352"/>
    </row>
    <row r="182" spans="1:5" ht="8.25">
      <c r="A182" s="117" t="s">
        <v>1329</v>
      </c>
      <c r="B182" s="117" t="s">
        <v>1330</v>
      </c>
      <c r="C182" s="352" t="s">
        <v>359</v>
      </c>
      <c r="D182" s="352"/>
      <c r="E182" s="352"/>
    </row>
    <row r="183" spans="1:8" ht="8.25">
      <c r="A183" s="352" t="s">
        <v>1337</v>
      </c>
      <c r="B183" s="352"/>
      <c r="C183" s="352"/>
      <c r="D183" s="366">
        <v>10</v>
      </c>
      <c r="E183" s="369"/>
      <c r="F183" s="369"/>
      <c r="G183" s="369"/>
      <c r="H183" s="369"/>
    </row>
    <row r="184" spans="1:8" ht="8.25">
      <c r="A184" s="352" t="s">
        <v>1333</v>
      </c>
      <c r="B184" s="352"/>
      <c r="C184" s="352"/>
      <c r="D184" s="366">
        <v>6</v>
      </c>
      <c r="E184" s="369"/>
      <c r="F184" s="369"/>
      <c r="G184" s="369"/>
      <c r="H184" s="369"/>
    </row>
    <row r="185" spans="1:8" ht="8.25">
      <c r="A185" s="352" t="s">
        <v>465</v>
      </c>
      <c r="B185" s="352"/>
      <c r="C185" s="352"/>
      <c r="D185" s="367">
        <f>IF(D183=0,,D184/D183*100)</f>
        <v>60</v>
      </c>
      <c r="E185" s="371"/>
      <c r="F185" s="371"/>
      <c r="G185" s="371"/>
      <c r="H185" s="371"/>
    </row>
    <row r="186" spans="1:8" ht="8.25">
      <c r="A186" s="352"/>
      <c r="B186" s="352"/>
      <c r="C186" s="352"/>
      <c r="D186" s="366"/>
      <c r="E186" s="369"/>
      <c r="F186" s="369"/>
      <c r="G186" s="369"/>
      <c r="H186" s="369"/>
    </row>
    <row r="188" spans="1:7" ht="8.25">
      <c r="A188" s="327" t="s">
        <v>463</v>
      </c>
      <c r="B188" s="327"/>
      <c r="C188" s="327"/>
      <c r="D188" s="327"/>
      <c r="E188" s="327"/>
      <c r="F188" s="327"/>
      <c r="G188" s="327"/>
    </row>
    <row r="189" spans="1:8" ht="8.25" customHeight="1">
      <c r="A189" s="329" t="s">
        <v>130</v>
      </c>
      <c r="B189" s="330"/>
      <c r="C189" s="330"/>
      <c r="D189" s="330"/>
      <c r="E189" s="330"/>
      <c r="F189" s="330"/>
      <c r="G189" s="330"/>
      <c r="H189" s="372"/>
    </row>
    <row r="190" spans="1:8" ht="8.25" customHeight="1">
      <c r="A190" s="330"/>
      <c r="B190" s="330"/>
      <c r="C190" s="330"/>
      <c r="D190" s="330"/>
      <c r="E190" s="330"/>
      <c r="F190" s="330"/>
      <c r="G190" s="330"/>
      <c r="H190" s="372"/>
    </row>
    <row r="191" spans="1:8" ht="8.25" customHeight="1">
      <c r="A191" s="330"/>
      <c r="B191" s="330"/>
      <c r="C191" s="330"/>
      <c r="D191" s="330"/>
      <c r="E191" s="330"/>
      <c r="F191" s="330"/>
      <c r="G191" s="330"/>
      <c r="H191" s="372"/>
    </row>
    <row r="192" spans="1:8" ht="8.25" customHeight="1">
      <c r="A192" s="330"/>
      <c r="B192" s="330"/>
      <c r="C192" s="330"/>
      <c r="D192" s="330"/>
      <c r="E192" s="330"/>
      <c r="F192" s="330"/>
      <c r="G192" s="330"/>
      <c r="H192" s="372"/>
    </row>
    <row r="194" spans="1:5" ht="8.25">
      <c r="A194" s="352" t="s">
        <v>477</v>
      </c>
      <c r="B194" s="352"/>
      <c r="C194" s="352" t="s">
        <v>559</v>
      </c>
      <c r="D194" s="352"/>
      <c r="E194" s="352"/>
    </row>
    <row r="195" spans="1:5" ht="8.25">
      <c r="A195" s="117" t="s">
        <v>1327</v>
      </c>
      <c r="B195" s="117"/>
      <c r="C195" s="352" t="s">
        <v>360</v>
      </c>
      <c r="D195" s="352"/>
      <c r="E195" s="352"/>
    </row>
    <row r="196" spans="1:5" ht="8.25">
      <c r="A196" s="352" t="s">
        <v>1328</v>
      </c>
      <c r="B196" s="352"/>
      <c r="C196" s="352" t="s">
        <v>332</v>
      </c>
      <c r="D196" s="352"/>
      <c r="E196" s="352"/>
    </row>
    <row r="197" spans="1:5" ht="8.25">
      <c r="A197" s="117" t="s">
        <v>1329</v>
      </c>
      <c r="B197" s="118" t="s">
        <v>1330</v>
      </c>
      <c r="C197" s="352" t="s">
        <v>1564</v>
      </c>
      <c r="D197" s="352"/>
      <c r="E197" s="352"/>
    </row>
    <row r="198" spans="1:8" ht="8.25">
      <c r="A198" s="365" t="s">
        <v>1331</v>
      </c>
      <c r="B198" s="365"/>
      <c r="C198" s="365"/>
      <c r="D198" s="368" t="s">
        <v>1296</v>
      </c>
      <c r="E198" s="368"/>
      <c r="F198" s="368"/>
      <c r="G198" s="368"/>
      <c r="H198" s="368"/>
    </row>
    <row r="199" spans="1:8" ht="8.25">
      <c r="A199" s="352" t="s">
        <v>1332</v>
      </c>
      <c r="B199" s="352"/>
      <c r="C199" s="352"/>
      <c r="D199" s="366">
        <v>275</v>
      </c>
      <c r="E199" s="369"/>
      <c r="F199" s="369"/>
      <c r="G199" s="369"/>
      <c r="H199" s="369"/>
    </row>
    <row r="200" spans="1:8" ht="8.25">
      <c r="A200" s="352" t="s">
        <v>1333</v>
      </c>
      <c r="B200" s="352"/>
      <c r="C200" s="352"/>
      <c r="D200" s="366">
        <v>150</v>
      </c>
      <c r="E200" s="369"/>
      <c r="F200" s="369"/>
      <c r="G200" s="369"/>
      <c r="H200" s="369"/>
    </row>
    <row r="201" spans="1:8" ht="8.25">
      <c r="A201" s="352" t="s">
        <v>465</v>
      </c>
      <c r="B201" s="352"/>
      <c r="C201" s="352"/>
      <c r="D201" s="367">
        <f>IF(D199=0,,D200/D199*100)</f>
        <v>54.54545454545454</v>
      </c>
      <c r="E201" s="371"/>
      <c r="F201" s="371"/>
      <c r="G201" s="371"/>
      <c r="H201" s="371"/>
    </row>
    <row r="202" spans="1:5" ht="8.25">
      <c r="A202" s="121"/>
      <c r="B202" s="121"/>
      <c r="C202" s="121"/>
      <c r="D202" s="121"/>
      <c r="E202" s="121"/>
    </row>
    <row r="203" spans="1:5" ht="8.25">
      <c r="A203" s="117" t="s">
        <v>1329</v>
      </c>
      <c r="B203" s="118" t="s">
        <v>1330</v>
      </c>
      <c r="C203" s="352" t="s">
        <v>1565</v>
      </c>
      <c r="D203" s="352"/>
      <c r="E203" s="352"/>
    </row>
    <row r="204" spans="1:8" ht="8.25">
      <c r="A204" s="352" t="s">
        <v>1337</v>
      </c>
      <c r="B204" s="352"/>
      <c r="C204" s="352"/>
      <c r="D204" s="366">
        <v>60</v>
      </c>
      <c r="E204" s="369"/>
      <c r="F204" s="369"/>
      <c r="G204" s="369"/>
      <c r="H204" s="369"/>
    </row>
    <row r="205" spans="1:8" ht="8.25">
      <c r="A205" s="352" t="s">
        <v>1333</v>
      </c>
      <c r="B205" s="352"/>
      <c r="C205" s="352"/>
      <c r="D205" s="366">
        <v>26</v>
      </c>
      <c r="E205" s="369"/>
      <c r="F205" s="369"/>
      <c r="G205" s="369"/>
      <c r="H205" s="369"/>
    </row>
    <row r="206" spans="1:8" ht="8.25">
      <c r="A206" s="352" t="s">
        <v>465</v>
      </c>
      <c r="B206" s="352"/>
      <c r="C206" s="352"/>
      <c r="D206" s="367">
        <f>IF(D204=0,,D205/D204*100)</f>
        <v>43.333333333333336</v>
      </c>
      <c r="E206" s="371"/>
      <c r="F206" s="371"/>
      <c r="G206" s="371"/>
      <c r="H206" s="371"/>
    </row>
    <row r="207" spans="1:8" ht="8.25">
      <c r="A207" s="352"/>
      <c r="B207" s="352"/>
      <c r="C207" s="352"/>
      <c r="D207" s="366"/>
      <c r="E207" s="369"/>
      <c r="F207" s="369"/>
      <c r="G207" s="369"/>
      <c r="H207" s="369"/>
    </row>
    <row r="208" spans="1:5" ht="8.25">
      <c r="A208" s="117" t="s">
        <v>1329</v>
      </c>
      <c r="B208" s="118" t="s">
        <v>1330</v>
      </c>
      <c r="C208" s="352" t="s">
        <v>1566</v>
      </c>
      <c r="D208" s="352"/>
      <c r="E208" s="352"/>
    </row>
    <row r="209" spans="1:8" ht="8.25">
      <c r="A209" s="352" t="s">
        <v>1337</v>
      </c>
      <c r="B209" s="352"/>
      <c r="C209" s="352"/>
      <c r="D209" s="366">
        <v>100</v>
      </c>
      <c r="E209" s="369"/>
      <c r="F209" s="369"/>
      <c r="G209" s="369"/>
      <c r="H209" s="369"/>
    </row>
    <row r="210" spans="1:8" ht="8.25">
      <c r="A210" s="352" t="s">
        <v>1333</v>
      </c>
      <c r="B210" s="352"/>
      <c r="C210" s="352"/>
      <c r="D210" s="366">
        <v>100</v>
      </c>
      <c r="E210" s="369"/>
      <c r="F210" s="369"/>
      <c r="G210" s="369"/>
      <c r="H210" s="369"/>
    </row>
    <row r="211" spans="1:8" ht="8.25">
      <c r="A211" s="352" t="s">
        <v>465</v>
      </c>
      <c r="B211" s="352"/>
      <c r="C211" s="352"/>
      <c r="D211" s="367">
        <f>IF(D209=0,,D210/D209*100)</f>
        <v>100</v>
      </c>
      <c r="E211" s="371"/>
      <c r="F211" s="371"/>
      <c r="G211" s="371"/>
      <c r="H211" s="371"/>
    </row>
    <row r="212" spans="1:8" ht="8.25">
      <c r="A212" s="352"/>
      <c r="B212" s="352"/>
      <c r="C212" s="352"/>
      <c r="D212" s="366"/>
      <c r="E212" s="369"/>
      <c r="F212" s="369"/>
      <c r="G212" s="369"/>
      <c r="H212" s="369"/>
    </row>
    <row r="214" spans="1:7" ht="8.25">
      <c r="A214" s="327" t="s">
        <v>463</v>
      </c>
      <c r="B214" s="327"/>
      <c r="C214" s="327"/>
      <c r="D214" s="327"/>
      <c r="E214" s="327"/>
      <c r="F214" s="327"/>
      <c r="G214" s="327"/>
    </row>
    <row r="215" spans="1:8" ht="8.25" customHeight="1">
      <c r="A215" s="329" t="s">
        <v>131</v>
      </c>
      <c r="B215" s="330"/>
      <c r="C215" s="330"/>
      <c r="D215" s="330"/>
      <c r="E215" s="330"/>
      <c r="F215" s="330"/>
      <c r="G215" s="330"/>
      <c r="H215" s="372"/>
    </row>
    <row r="216" spans="1:8" ht="8.25" customHeight="1">
      <c r="A216" s="330"/>
      <c r="B216" s="330"/>
      <c r="C216" s="330"/>
      <c r="D216" s="330"/>
      <c r="E216" s="330"/>
      <c r="F216" s="330"/>
      <c r="G216" s="330"/>
      <c r="H216" s="372"/>
    </row>
    <row r="217" spans="1:8" ht="33.75" customHeight="1">
      <c r="A217" s="330"/>
      <c r="B217" s="330"/>
      <c r="C217" s="330"/>
      <c r="D217" s="330"/>
      <c r="E217" s="330"/>
      <c r="F217" s="330"/>
      <c r="G217" s="330"/>
      <c r="H217" s="372"/>
    </row>
    <row r="218" spans="1:8" ht="8.25" customHeight="1">
      <c r="A218" s="330"/>
      <c r="B218" s="330"/>
      <c r="C218" s="330"/>
      <c r="D218" s="330"/>
      <c r="E218" s="330"/>
      <c r="F218" s="330"/>
      <c r="G218" s="330"/>
      <c r="H218" s="372"/>
    </row>
    <row r="220" spans="1:5" ht="8.25">
      <c r="A220" s="352" t="s">
        <v>477</v>
      </c>
      <c r="B220" s="352"/>
      <c r="C220" s="352" t="s">
        <v>356</v>
      </c>
      <c r="D220" s="352"/>
      <c r="E220" s="352"/>
    </row>
    <row r="221" spans="1:5" ht="8.25">
      <c r="A221" s="117" t="s">
        <v>1327</v>
      </c>
      <c r="B221" s="117"/>
      <c r="C221" s="352" t="s">
        <v>494</v>
      </c>
      <c r="D221" s="352"/>
      <c r="E221" s="352"/>
    </row>
    <row r="222" spans="1:5" ht="8.25">
      <c r="A222" s="352" t="s">
        <v>1328</v>
      </c>
      <c r="B222" s="352"/>
      <c r="C222" s="352" t="s">
        <v>332</v>
      </c>
      <c r="D222" s="352"/>
      <c r="E222" s="352"/>
    </row>
    <row r="223" spans="1:5" ht="8.25">
      <c r="A223" s="117" t="s">
        <v>1329</v>
      </c>
      <c r="B223" s="118" t="s">
        <v>1330</v>
      </c>
      <c r="C223" s="352" t="s">
        <v>495</v>
      </c>
      <c r="D223" s="352"/>
      <c r="E223" s="352"/>
    </row>
    <row r="224" spans="1:8" ht="8.25">
      <c r="A224" s="365" t="s">
        <v>1331</v>
      </c>
      <c r="B224" s="365"/>
      <c r="C224" s="365"/>
      <c r="D224" s="368" t="s">
        <v>1296</v>
      </c>
      <c r="E224" s="368"/>
      <c r="F224" s="368"/>
      <c r="G224" s="368"/>
      <c r="H224" s="368"/>
    </row>
    <row r="225" spans="1:8" ht="8.25">
      <c r="A225" s="352" t="s">
        <v>1332</v>
      </c>
      <c r="B225" s="352"/>
      <c r="C225" s="352"/>
      <c r="D225" s="366">
        <v>410</v>
      </c>
      <c r="E225" s="369"/>
      <c r="F225" s="369"/>
      <c r="G225" s="369"/>
      <c r="H225" s="369"/>
    </row>
    <row r="226" spans="1:8" ht="8.25">
      <c r="A226" s="352" t="s">
        <v>1333</v>
      </c>
      <c r="B226" s="352"/>
      <c r="C226" s="352"/>
      <c r="D226" s="366">
        <v>170</v>
      </c>
      <c r="E226" s="369"/>
      <c r="F226" s="369"/>
      <c r="G226" s="369"/>
      <c r="H226" s="369"/>
    </row>
    <row r="227" spans="1:8" ht="8.25">
      <c r="A227" s="352" t="s">
        <v>465</v>
      </c>
      <c r="B227" s="352"/>
      <c r="C227" s="352"/>
      <c r="D227" s="367">
        <f>IF(D225=0,,D226/D225*100)</f>
        <v>41.46341463414634</v>
      </c>
      <c r="E227" s="371"/>
      <c r="F227" s="371"/>
      <c r="G227" s="371"/>
      <c r="H227" s="371"/>
    </row>
    <row r="228" spans="1:5" ht="8.25">
      <c r="A228" s="121"/>
      <c r="B228" s="121"/>
      <c r="C228" s="121"/>
      <c r="D228" s="121"/>
      <c r="E228" s="121"/>
    </row>
    <row r="229" spans="1:5" ht="8.25">
      <c r="A229" s="117" t="s">
        <v>1329</v>
      </c>
      <c r="B229" s="118" t="s">
        <v>1330</v>
      </c>
      <c r="C229" s="352" t="s">
        <v>496</v>
      </c>
      <c r="D229" s="352"/>
      <c r="E229" s="352"/>
    </row>
    <row r="230" spans="1:8" ht="8.25">
      <c r="A230" s="352" t="s">
        <v>1337</v>
      </c>
      <c r="B230" s="352"/>
      <c r="C230" s="352"/>
      <c r="D230" s="366">
        <v>9</v>
      </c>
      <c r="E230" s="369"/>
      <c r="F230" s="369"/>
      <c r="G230" s="369"/>
      <c r="H230" s="369"/>
    </row>
    <row r="231" spans="1:8" ht="8.25">
      <c r="A231" s="352" t="s">
        <v>1333</v>
      </c>
      <c r="B231" s="352"/>
      <c r="C231" s="352"/>
      <c r="D231" s="366">
        <v>7</v>
      </c>
      <c r="E231" s="369"/>
      <c r="F231" s="369"/>
      <c r="G231" s="369"/>
      <c r="H231" s="369"/>
    </row>
    <row r="232" spans="1:8" ht="8.25">
      <c r="A232" s="352" t="s">
        <v>465</v>
      </c>
      <c r="B232" s="352"/>
      <c r="C232" s="352"/>
      <c r="D232" s="367">
        <f>IF(D230=0,,D231/D230*100)</f>
        <v>77.77777777777779</v>
      </c>
      <c r="E232" s="371"/>
      <c r="F232" s="371"/>
      <c r="G232" s="371"/>
      <c r="H232" s="371"/>
    </row>
    <row r="233" spans="1:8" s="128" customFormat="1" ht="8.25">
      <c r="A233" s="379"/>
      <c r="B233" s="379"/>
      <c r="C233" s="379"/>
      <c r="D233" s="380"/>
      <c r="E233" s="381"/>
      <c r="F233" s="381"/>
      <c r="G233" s="381"/>
      <c r="H233" s="381"/>
    </row>
    <row r="234" spans="1:7" ht="8.25">
      <c r="A234" s="327" t="s">
        <v>463</v>
      </c>
      <c r="B234" s="327"/>
      <c r="C234" s="327"/>
      <c r="D234" s="327"/>
      <c r="E234" s="327"/>
      <c r="F234" s="327"/>
      <c r="G234" s="327"/>
    </row>
    <row r="235" spans="1:8" ht="8.25">
      <c r="A235" s="329" t="s">
        <v>132</v>
      </c>
      <c r="B235" s="330"/>
      <c r="C235" s="330"/>
      <c r="D235" s="330"/>
      <c r="E235" s="330"/>
      <c r="F235" s="330"/>
      <c r="G235" s="330"/>
      <c r="H235" s="372"/>
    </row>
    <row r="236" spans="1:8" ht="8.25">
      <c r="A236" s="330"/>
      <c r="B236" s="330"/>
      <c r="C236" s="330"/>
      <c r="D236" s="330"/>
      <c r="E236" s="330"/>
      <c r="F236" s="330"/>
      <c r="G236" s="330"/>
      <c r="H236" s="372"/>
    </row>
    <row r="237" spans="1:8" ht="8.25">
      <c r="A237" s="330"/>
      <c r="B237" s="330"/>
      <c r="C237" s="330"/>
      <c r="D237" s="330"/>
      <c r="E237" s="330"/>
      <c r="F237" s="330"/>
      <c r="G237" s="330"/>
      <c r="H237" s="372"/>
    </row>
    <row r="238" spans="1:8" ht="8.25">
      <c r="A238" s="330"/>
      <c r="B238" s="330"/>
      <c r="C238" s="330"/>
      <c r="D238" s="330"/>
      <c r="E238" s="330"/>
      <c r="F238" s="330"/>
      <c r="G238" s="330"/>
      <c r="H238" s="372"/>
    </row>
    <row r="240" spans="1:5" ht="8.25">
      <c r="A240" s="352" t="s">
        <v>477</v>
      </c>
      <c r="B240" s="352"/>
      <c r="C240" s="352" t="s">
        <v>355</v>
      </c>
      <c r="D240" s="352"/>
      <c r="E240" s="352"/>
    </row>
    <row r="241" spans="1:5" ht="8.25">
      <c r="A241" s="117" t="s">
        <v>1327</v>
      </c>
      <c r="B241" s="117"/>
      <c r="C241" s="352" t="s">
        <v>497</v>
      </c>
      <c r="D241" s="352"/>
      <c r="E241" s="352"/>
    </row>
    <row r="242" spans="1:5" ht="8.25">
      <c r="A242" s="352" t="s">
        <v>1328</v>
      </c>
      <c r="B242" s="352"/>
      <c r="C242" s="352" t="s">
        <v>332</v>
      </c>
      <c r="D242" s="352"/>
      <c r="E242" s="352"/>
    </row>
    <row r="243" spans="1:5" ht="8.25">
      <c r="A243" s="117" t="s">
        <v>1329</v>
      </c>
      <c r="B243" s="118" t="s">
        <v>1330</v>
      </c>
      <c r="C243" s="352" t="s">
        <v>498</v>
      </c>
      <c r="D243" s="352"/>
      <c r="E243" s="352"/>
    </row>
    <row r="244" spans="1:8" ht="8.25">
      <c r="A244" s="365" t="s">
        <v>1331</v>
      </c>
      <c r="B244" s="365"/>
      <c r="C244" s="365"/>
      <c r="D244" s="368" t="s">
        <v>1296</v>
      </c>
      <c r="E244" s="368"/>
      <c r="F244" s="368"/>
      <c r="G244" s="368"/>
      <c r="H244" s="368"/>
    </row>
    <row r="245" spans="1:8" ht="8.25">
      <c r="A245" s="352" t="s">
        <v>1332</v>
      </c>
      <c r="B245" s="352"/>
      <c r="C245" s="352"/>
      <c r="D245" s="366">
        <v>0</v>
      </c>
      <c r="E245" s="369"/>
      <c r="F245" s="369"/>
      <c r="G245" s="369"/>
      <c r="H245" s="369"/>
    </row>
    <row r="246" spans="1:8" ht="8.25">
      <c r="A246" s="352" t="s">
        <v>1333</v>
      </c>
      <c r="B246" s="352"/>
      <c r="C246" s="352"/>
      <c r="D246" s="366">
        <v>0</v>
      </c>
      <c r="E246" s="369"/>
      <c r="F246" s="369"/>
      <c r="G246" s="369"/>
      <c r="H246" s="369"/>
    </row>
    <row r="247" spans="1:8" ht="8.25">
      <c r="A247" s="352" t="s">
        <v>465</v>
      </c>
      <c r="B247" s="352"/>
      <c r="C247" s="352"/>
      <c r="D247" s="367">
        <f>IF(D245=0,,D246/D245*100)</f>
        <v>0</v>
      </c>
      <c r="E247" s="371"/>
      <c r="F247" s="371"/>
      <c r="G247" s="371"/>
      <c r="H247" s="371"/>
    </row>
    <row r="248" spans="1:5" ht="8.25">
      <c r="A248" s="121"/>
      <c r="B248" s="121"/>
      <c r="C248" s="121"/>
      <c r="D248" s="121"/>
      <c r="E248" s="121"/>
    </row>
    <row r="249" spans="1:5" ht="8.25">
      <c r="A249" s="117" t="s">
        <v>1329</v>
      </c>
      <c r="B249" s="118" t="s">
        <v>1330</v>
      </c>
      <c r="C249" s="352" t="s">
        <v>1607</v>
      </c>
      <c r="D249" s="352"/>
      <c r="E249" s="352"/>
    </row>
    <row r="250" spans="1:8" ht="8.25">
      <c r="A250" s="352" t="s">
        <v>1337</v>
      </c>
      <c r="B250" s="352"/>
      <c r="C250" s="352"/>
      <c r="D250" s="366">
        <v>35</v>
      </c>
      <c r="E250" s="369"/>
      <c r="F250" s="369"/>
      <c r="G250" s="369"/>
      <c r="H250" s="369"/>
    </row>
    <row r="251" spans="1:8" ht="8.25">
      <c r="A251" s="352" t="s">
        <v>1333</v>
      </c>
      <c r="B251" s="352"/>
      <c r="C251" s="352"/>
      <c r="D251" s="366">
        <v>30</v>
      </c>
      <c r="E251" s="369"/>
      <c r="F251" s="369"/>
      <c r="G251" s="369"/>
      <c r="H251" s="369"/>
    </row>
    <row r="252" spans="1:8" ht="8.25">
      <c r="A252" s="352" t="s">
        <v>465</v>
      </c>
      <c r="B252" s="352"/>
      <c r="C252" s="352"/>
      <c r="D252" s="367">
        <f>IF(D250=0,,D251/D250*100)</f>
        <v>85.71428571428571</v>
      </c>
      <c r="E252" s="371"/>
      <c r="F252" s="371"/>
      <c r="G252" s="371"/>
      <c r="H252" s="371"/>
    </row>
    <row r="253" spans="1:8" ht="8.25">
      <c r="A253" s="379"/>
      <c r="B253" s="379"/>
      <c r="C253" s="379"/>
      <c r="D253" s="380"/>
      <c r="E253" s="381"/>
      <c r="F253" s="381"/>
      <c r="G253" s="381"/>
      <c r="H253" s="381"/>
    </row>
    <row r="254" spans="1:7" ht="8.25">
      <c r="A254" s="327" t="s">
        <v>463</v>
      </c>
      <c r="B254" s="327"/>
      <c r="C254" s="327"/>
      <c r="D254" s="327"/>
      <c r="E254" s="327"/>
      <c r="F254" s="327"/>
      <c r="G254" s="327"/>
    </row>
    <row r="255" spans="1:8" ht="8.25">
      <c r="A255" s="329" t="s">
        <v>133</v>
      </c>
      <c r="B255" s="330"/>
      <c r="C255" s="330"/>
      <c r="D255" s="330"/>
      <c r="E255" s="330"/>
      <c r="F255" s="330"/>
      <c r="G255" s="330"/>
      <c r="H255" s="372"/>
    </row>
    <row r="256" spans="1:8" ht="8.25">
      <c r="A256" s="330"/>
      <c r="B256" s="330"/>
      <c r="C256" s="330"/>
      <c r="D256" s="330"/>
      <c r="E256" s="330"/>
      <c r="F256" s="330"/>
      <c r="G256" s="330"/>
      <c r="H256" s="372"/>
    </row>
    <row r="257" spans="1:8" ht="8.25">
      <c r="A257" s="330"/>
      <c r="B257" s="330"/>
      <c r="C257" s="330"/>
      <c r="D257" s="330"/>
      <c r="E257" s="330"/>
      <c r="F257" s="330"/>
      <c r="G257" s="330"/>
      <c r="H257" s="372"/>
    </row>
    <row r="258" spans="1:8" ht="8.25">
      <c r="A258" s="330"/>
      <c r="B258" s="330"/>
      <c r="C258" s="330"/>
      <c r="D258" s="330"/>
      <c r="E258" s="330"/>
      <c r="F258" s="330"/>
      <c r="G258" s="330"/>
      <c r="H258" s="372"/>
    </row>
  </sheetData>
  <mergeCells count="172">
    <mergeCell ref="A254:G254"/>
    <mergeCell ref="A255:H258"/>
    <mergeCell ref="A252:C252"/>
    <mergeCell ref="D252:H252"/>
    <mergeCell ref="A253:C253"/>
    <mergeCell ref="D253:H253"/>
    <mergeCell ref="C249:E249"/>
    <mergeCell ref="A250:C250"/>
    <mergeCell ref="D250:H250"/>
    <mergeCell ref="A251:C251"/>
    <mergeCell ref="D251:H251"/>
    <mergeCell ref="A246:C246"/>
    <mergeCell ref="D246:H246"/>
    <mergeCell ref="A247:C247"/>
    <mergeCell ref="D247:H247"/>
    <mergeCell ref="A244:C244"/>
    <mergeCell ref="D244:H244"/>
    <mergeCell ref="A245:C245"/>
    <mergeCell ref="D245:H245"/>
    <mergeCell ref="C241:E241"/>
    <mergeCell ref="A242:B242"/>
    <mergeCell ref="C242:E242"/>
    <mergeCell ref="C243:E243"/>
    <mergeCell ref="A234:G234"/>
    <mergeCell ref="A235:H238"/>
    <mergeCell ref="A240:B240"/>
    <mergeCell ref="C240:E240"/>
    <mergeCell ref="A232:C232"/>
    <mergeCell ref="D232:H232"/>
    <mergeCell ref="A233:C233"/>
    <mergeCell ref="D233:H233"/>
    <mergeCell ref="C229:E229"/>
    <mergeCell ref="A230:C230"/>
    <mergeCell ref="D230:H230"/>
    <mergeCell ref="A231:C231"/>
    <mergeCell ref="D231:H231"/>
    <mergeCell ref="A226:C226"/>
    <mergeCell ref="D226:H226"/>
    <mergeCell ref="A227:C227"/>
    <mergeCell ref="D227:H227"/>
    <mergeCell ref="A224:C224"/>
    <mergeCell ref="D224:H224"/>
    <mergeCell ref="A225:C225"/>
    <mergeCell ref="D225:H225"/>
    <mergeCell ref="A5:C8"/>
    <mergeCell ref="A31:H31"/>
    <mergeCell ref="A32:H33"/>
    <mergeCell ref="A220:B220"/>
    <mergeCell ref="C220:E220"/>
    <mergeCell ref="A54:H54"/>
    <mergeCell ref="A109:H109"/>
    <mergeCell ref="A110:H111"/>
    <mergeCell ref="B116:B118"/>
    <mergeCell ref="C116:C118"/>
    <mergeCell ref="C221:E221"/>
    <mergeCell ref="A222:B222"/>
    <mergeCell ref="C222:E222"/>
    <mergeCell ref="A55:H56"/>
    <mergeCell ref="A72:H72"/>
    <mergeCell ref="A73:H74"/>
    <mergeCell ref="A114:D114"/>
    <mergeCell ref="E114:H114"/>
    <mergeCell ref="A96:H96"/>
    <mergeCell ref="A97:H98"/>
    <mergeCell ref="D116:D118"/>
    <mergeCell ref="C223:E223"/>
    <mergeCell ref="B122:B124"/>
    <mergeCell ref="B119:B121"/>
    <mergeCell ref="C119:C121"/>
    <mergeCell ref="D119:D121"/>
    <mergeCell ref="C122:C124"/>
    <mergeCell ref="D122:D124"/>
    <mergeCell ref="C147:E147"/>
    <mergeCell ref="A139:G139"/>
    <mergeCell ref="A140:H143"/>
    <mergeCell ref="A146:B146"/>
    <mergeCell ref="C146:E146"/>
    <mergeCell ref="B125:B127"/>
    <mergeCell ref="C125:C127"/>
    <mergeCell ref="D125:D127"/>
    <mergeCell ref="B128:B130"/>
    <mergeCell ref="C128:C130"/>
    <mergeCell ref="D128:D130"/>
    <mergeCell ref="C155:E155"/>
    <mergeCell ref="A156:C156"/>
    <mergeCell ref="A157:C157"/>
    <mergeCell ref="A148:B148"/>
    <mergeCell ref="C148:E148"/>
    <mergeCell ref="C149:E149"/>
    <mergeCell ref="A150:C150"/>
    <mergeCell ref="D150:H150"/>
    <mergeCell ref="A151:C151"/>
    <mergeCell ref="A152:C152"/>
    <mergeCell ref="A153:C153"/>
    <mergeCell ref="D151:H151"/>
    <mergeCell ref="D152:H152"/>
    <mergeCell ref="D153:H153"/>
    <mergeCell ref="D161:H161"/>
    <mergeCell ref="D162:H162"/>
    <mergeCell ref="D163:H163"/>
    <mergeCell ref="D157:H157"/>
    <mergeCell ref="D156:H156"/>
    <mergeCell ref="A161:C161"/>
    <mergeCell ref="A162:C162"/>
    <mergeCell ref="A166:G166"/>
    <mergeCell ref="A163:C163"/>
    <mergeCell ref="A158:C158"/>
    <mergeCell ref="A159:C159"/>
    <mergeCell ref="C160:E160"/>
    <mergeCell ref="D158:H158"/>
    <mergeCell ref="D159:H159"/>
    <mergeCell ref="A167:H170"/>
    <mergeCell ref="C172:E172"/>
    <mergeCell ref="C173:E173"/>
    <mergeCell ref="A172:B172"/>
    <mergeCell ref="D177:H177"/>
    <mergeCell ref="D178:H178"/>
    <mergeCell ref="D179:H179"/>
    <mergeCell ref="A177:C177"/>
    <mergeCell ref="A174:B174"/>
    <mergeCell ref="C174:E174"/>
    <mergeCell ref="C175:E175"/>
    <mergeCell ref="A176:C176"/>
    <mergeCell ref="D176:H176"/>
    <mergeCell ref="C181:E181"/>
    <mergeCell ref="A184:C184"/>
    <mergeCell ref="A178:C178"/>
    <mergeCell ref="A189:H192"/>
    <mergeCell ref="A186:C186"/>
    <mergeCell ref="D184:H184"/>
    <mergeCell ref="C182:E182"/>
    <mergeCell ref="A183:C183"/>
    <mergeCell ref="D183:H183"/>
    <mergeCell ref="A179:C179"/>
    <mergeCell ref="A194:B194"/>
    <mergeCell ref="C194:E194"/>
    <mergeCell ref="D185:H185"/>
    <mergeCell ref="D186:H186"/>
    <mergeCell ref="A188:G188"/>
    <mergeCell ref="A185:C185"/>
    <mergeCell ref="C195:E195"/>
    <mergeCell ref="A200:C200"/>
    <mergeCell ref="A201:C201"/>
    <mergeCell ref="A196:B196"/>
    <mergeCell ref="C196:E196"/>
    <mergeCell ref="C197:E197"/>
    <mergeCell ref="A198:C198"/>
    <mergeCell ref="D198:H198"/>
    <mergeCell ref="D199:H199"/>
    <mergeCell ref="D200:H200"/>
    <mergeCell ref="A207:C207"/>
    <mergeCell ref="C208:E208"/>
    <mergeCell ref="D206:H206"/>
    <mergeCell ref="D207:H207"/>
    <mergeCell ref="A206:C206"/>
    <mergeCell ref="A214:G214"/>
    <mergeCell ref="A215:H218"/>
    <mergeCell ref="D209:H209"/>
    <mergeCell ref="D210:H210"/>
    <mergeCell ref="D211:H211"/>
    <mergeCell ref="D212:H212"/>
    <mergeCell ref="A209:C209"/>
    <mergeCell ref="A210:C210"/>
    <mergeCell ref="A211:C211"/>
    <mergeCell ref="A212:C212"/>
    <mergeCell ref="A199:C199"/>
    <mergeCell ref="C203:E203"/>
    <mergeCell ref="A204:C204"/>
    <mergeCell ref="A205:C205"/>
    <mergeCell ref="D204:H204"/>
    <mergeCell ref="D201:H201"/>
    <mergeCell ref="D205:H205"/>
  </mergeCells>
  <printOptions/>
  <pageMargins left="0.75" right="0.75" top="1" bottom="1" header="0.4921259845" footer="0.4921259845"/>
  <pageSetup horizontalDpi="600" verticalDpi="600" orientation="portrait" r:id="rId1"/>
  <headerFooter alignWithMargins="0">
    <oddHeader>&amp;C&amp;F</oddHeader>
    <oddFooter>&amp;CStránka &amp;P z &amp;N</oddFooter>
  </headerFooter>
</worksheet>
</file>

<file path=xl/worksheets/sheet9.xml><?xml version="1.0" encoding="utf-8"?>
<worksheet xmlns="http://schemas.openxmlformats.org/spreadsheetml/2006/main" xmlns:r="http://schemas.openxmlformats.org/officeDocument/2006/relationships">
  <dimension ref="A2:L175"/>
  <sheetViews>
    <sheetView workbookViewId="0" topLeftCell="A37">
      <selection activeCell="G52" sqref="G52"/>
    </sheetView>
  </sheetViews>
  <sheetFormatPr defaultColWidth="9.140625" defaultRowHeight="12.75"/>
  <cols>
    <col min="1" max="2" width="6.7109375" style="81" customWidth="1"/>
    <col min="3" max="3" width="8.57421875" style="81" customWidth="1"/>
    <col min="4" max="4" width="19.421875" style="81" customWidth="1"/>
    <col min="5" max="8" width="10.28125" style="81" customWidth="1"/>
    <col min="9" max="18" width="9.140625" style="128" customWidth="1"/>
    <col min="19" max="16384" width="9.140625" style="81" customWidth="1"/>
  </cols>
  <sheetData>
    <row r="2" ht="11.25">
      <c r="A2" s="122" t="s">
        <v>1568</v>
      </c>
    </row>
    <row r="4" spans="1:7" ht="18" customHeight="1">
      <c r="A4" s="82"/>
      <c r="B4" s="83"/>
      <c r="C4" s="84"/>
      <c r="D4" s="85"/>
      <c r="E4" s="86" t="s">
        <v>464</v>
      </c>
      <c r="F4" s="86" t="s">
        <v>1295</v>
      </c>
      <c r="G4" s="86" t="s">
        <v>1320</v>
      </c>
    </row>
    <row r="5" spans="1:7" ht="18" customHeight="1">
      <c r="A5" s="340" t="s">
        <v>1567</v>
      </c>
      <c r="B5" s="341"/>
      <c r="C5" s="342"/>
      <c r="D5" s="48" t="s">
        <v>466</v>
      </c>
      <c r="E5" s="217">
        <f>SUM(E6:E8)</f>
        <v>205200</v>
      </c>
      <c r="F5" s="217">
        <f>SUM(F6:F8)</f>
        <v>143319.15</v>
      </c>
      <c r="G5" s="158">
        <f>SUM(H92)</f>
        <v>69.8436403508772</v>
      </c>
    </row>
    <row r="6" spans="1:7" ht="18" customHeight="1">
      <c r="A6" s="343"/>
      <c r="B6" s="344"/>
      <c r="C6" s="345"/>
      <c r="D6" s="69" t="s">
        <v>1318</v>
      </c>
      <c r="E6" s="87">
        <f>SUM(E90)</f>
        <v>177700</v>
      </c>
      <c r="F6" s="87">
        <f>SUM(E91)</f>
        <v>136461.6</v>
      </c>
      <c r="G6" s="88">
        <f>SUM(E92)</f>
        <v>76.79324704558245</v>
      </c>
    </row>
    <row r="7" spans="1:7" ht="18" customHeight="1">
      <c r="A7" s="343"/>
      <c r="B7" s="344"/>
      <c r="C7" s="345"/>
      <c r="D7" s="69" t="s">
        <v>1319</v>
      </c>
      <c r="E7" s="87">
        <f>SUM(F90)</f>
        <v>27500</v>
      </c>
      <c r="F7" s="87">
        <f>SUM(F91)</f>
        <v>6857.55</v>
      </c>
      <c r="G7" s="88">
        <f>SUM(F92)</f>
        <v>24.936545454545456</v>
      </c>
    </row>
    <row r="8" spans="1:7" ht="18" customHeight="1">
      <c r="A8" s="346"/>
      <c r="B8" s="347"/>
      <c r="C8" s="348"/>
      <c r="D8" s="69" t="s">
        <v>469</v>
      </c>
      <c r="E8" s="87">
        <f>SUM(G90)</f>
        <v>0</v>
      </c>
      <c r="F8" s="87">
        <f>SUM(G91)</f>
        <v>0</v>
      </c>
      <c r="G8" s="88">
        <f>SUM(G92)</f>
        <v>0</v>
      </c>
    </row>
    <row r="11" spans="1:8" ht="18" customHeight="1">
      <c r="A11" s="89" t="s">
        <v>1569</v>
      </c>
      <c r="B11" s="90"/>
      <c r="C11" s="91"/>
      <c r="D11" s="92"/>
      <c r="E11" s="93">
        <f>SUM(E28,E51,E72)</f>
        <v>205200</v>
      </c>
      <c r="F11" s="93">
        <f>SUM(F28,F51,F72)</f>
        <v>143319.15</v>
      </c>
      <c r="G11" s="93">
        <f>SUM(G28,G51,G72)</f>
        <v>233270</v>
      </c>
      <c r="H11" s="93">
        <f>IF(E11=0,,F11/E11*100)</f>
        <v>69.8436403508772</v>
      </c>
    </row>
    <row r="12" spans="1:8" ht="18" customHeight="1">
      <c r="A12" s="40"/>
      <c r="B12" s="125" t="s">
        <v>1570</v>
      </c>
      <c r="C12" s="40" t="s">
        <v>477</v>
      </c>
      <c r="D12" s="94" t="s">
        <v>1571</v>
      </c>
      <c r="E12" s="40" t="s">
        <v>464</v>
      </c>
      <c r="F12" s="40" t="s">
        <v>1295</v>
      </c>
      <c r="G12" s="40" t="s">
        <v>1299</v>
      </c>
      <c r="H12" s="40" t="s">
        <v>465</v>
      </c>
    </row>
    <row r="13" spans="1:8" ht="18" customHeight="1">
      <c r="A13" s="95" t="s">
        <v>470</v>
      </c>
      <c r="B13" s="126" t="s">
        <v>471</v>
      </c>
      <c r="C13" s="95"/>
      <c r="D13" s="98" t="s">
        <v>462</v>
      </c>
      <c r="E13" s="99"/>
      <c r="F13" s="99"/>
      <c r="G13" s="99"/>
      <c r="H13" s="99"/>
    </row>
    <row r="14" spans="1:8" ht="18" customHeight="1">
      <c r="A14" s="37" t="s">
        <v>473</v>
      </c>
      <c r="B14" s="37" t="s">
        <v>474</v>
      </c>
      <c r="C14" s="14" t="s">
        <v>475</v>
      </c>
      <c r="D14" s="38" t="s">
        <v>476</v>
      </c>
      <c r="E14" s="105">
        <f>SUM(E15:E19)</f>
        <v>175700</v>
      </c>
      <c r="F14" s="105">
        <f>SUM(F15:F19)</f>
        <v>136026.12</v>
      </c>
      <c r="G14" s="105">
        <f>SUM(G15:G19)</f>
        <v>201300</v>
      </c>
      <c r="H14" s="105">
        <f aca="true" t="shared" si="0" ref="H14:H28">IF(E14=0,,F14/E14*100)</f>
        <v>77.41953329538987</v>
      </c>
    </row>
    <row r="15" spans="1:9" ht="18" customHeight="1">
      <c r="A15" s="32">
        <v>633</v>
      </c>
      <c r="B15" s="73" t="s">
        <v>1572</v>
      </c>
      <c r="C15" s="32" t="s">
        <v>1540</v>
      </c>
      <c r="D15" s="33" t="s">
        <v>1349</v>
      </c>
      <c r="E15" s="45">
        <v>700</v>
      </c>
      <c r="F15" s="45">
        <v>1910.4</v>
      </c>
      <c r="G15" s="45">
        <v>700</v>
      </c>
      <c r="H15" s="45">
        <f t="shared" si="0"/>
        <v>272.9142857142857</v>
      </c>
      <c r="I15" s="225"/>
    </row>
    <row r="16" spans="1:9" ht="18" customHeight="1">
      <c r="A16" s="32" t="s">
        <v>90</v>
      </c>
      <c r="B16" s="73" t="s">
        <v>1573</v>
      </c>
      <c r="C16" s="32" t="s">
        <v>1540</v>
      </c>
      <c r="D16" s="69" t="s">
        <v>362</v>
      </c>
      <c r="E16" s="45">
        <v>45000</v>
      </c>
      <c r="F16" s="45">
        <v>24791.67</v>
      </c>
      <c r="G16" s="45">
        <v>45000</v>
      </c>
      <c r="H16" s="45">
        <f t="shared" si="0"/>
        <v>55.09259999999999</v>
      </c>
      <c r="I16" s="225"/>
    </row>
    <row r="17" spans="1:9" ht="18" customHeight="1">
      <c r="A17" s="32" t="s">
        <v>1126</v>
      </c>
      <c r="B17" s="73" t="s">
        <v>1574</v>
      </c>
      <c r="C17" s="32" t="s">
        <v>1540</v>
      </c>
      <c r="D17" s="33" t="s">
        <v>1127</v>
      </c>
      <c r="E17" s="45">
        <v>0</v>
      </c>
      <c r="F17" s="45">
        <v>0</v>
      </c>
      <c r="G17" s="45">
        <v>0</v>
      </c>
      <c r="H17" s="45">
        <f t="shared" si="0"/>
        <v>0</v>
      </c>
      <c r="I17" s="225"/>
    </row>
    <row r="18" spans="1:9" ht="18" customHeight="1">
      <c r="A18" s="68">
        <v>641001</v>
      </c>
      <c r="B18" s="73" t="s">
        <v>1575</v>
      </c>
      <c r="C18" s="32" t="s">
        <v>1540</v>
      </c>
      <c r="D18" s="69" t="s">
        <v>363</v>
      </c>
      <c r="E18" s="45">
        <v>130000</v>
      </c>
      <c r="F18" s="45">
        <v>109324.05</v>
      </c>
      <c r="G18" s="45">
        <v>155500</v>
      </c>
      <c r="H18" s="45">
        <f t="shared" si="0"/>
        <v>84.09542307692308</v>
      </c>
      <c r="I18" s="225"/>
    </row>
    <row r="19" spans="1:9" ht="18" customHeight="1">
      <c r="A19" s="68">
        <v>641001</v>
      </c>
      <c r="B19" s="73" t="s">
        <v>1576</v>
      </c>
      <c r="C19" s="32" t="s">
        <v>1540</v>
      </c>
      <c r="D19" s="69" t="s">
        <v>869</v>
      </c>
      <c r="E19" s="45">
        <v>0</v>
      </c>
      <c r="F19" s="45">
        <v>0</v>
      </c>
      <c r="G19" s="46">
        <v>100</v>
      </c>
      <c r="H19" s="45">
        <f t="shared" si="0"/>
        <v>0</v>
      </c>
      <c r="I19" s="225"/>
    </row>
    <row r="20" spans="1:8" ht="18" customHeight="1">
      <c r="A20" s="37" t="s">
        <v>1704</v>
      </c>
      <c r="B20" s="37" t="s">
        <v>1705</v>
      </c>
      <c r="C20" s="14" t="s">
        <v>475</v>
      </c>
      <c r="D20" s="15" t="s">
        <v>1304</v>
      </c>
      <c r="E20" s="100">
        <f>SUM(E21:E21)</f>
        <v>0</v>
      </c>
      <c r="F20" s="100">
        <f>SUM(F21:F21)</f>
        <v>0</v>
      </c>
      <c r="G20" s="100">
        <f>SUM(G21:G21)</f>
        <v>0</v>
      </c>
      <c r="H20" s="100">
        <f t="shared" si="0"/>
        <v>0</v>
      </c>
    </row>
    <row r="21" spans="1:8" ht="18" customHeight="1">
      <c r="A21" s="20"/>
      <c r="B21" s="21" t="s">
        <v>1577</v>
      </c>
      <c r="C21" s="20" t="s">
        <v>1540</v>
      </c>
      <c r="D21" s="101"/>
      <c r="E21" s="45"/>
      <c r="F21" s="45"/>
      <c r="G21" s="45"/>
      <c r="H21" s="45">
        <f t="shared" si="0"/>
        <v>0</v>
      </c>
    </row>
    <row r="22" spans="1:8" ht="18" customHeight="1">
      <c r="A22" s="37" t="s">
        <v>1712</v>
      </c>
      <c r="B22" s="37" t="s">
        <v>1713</v>
      </c>
      <c r="C22" s="14" t="s">
        <v>475</v>
      </c>
      <c r="D22" s="15" t="s">
        <v>1714</v>
      </c>
      <c r="E22" s="100">
        <f>SUM(E23:E23)</f>
        <v>0</v>
      </c>
      <c r="F22" s="100">
        <f>SUM(F23:F23)</f>
        <v>0</v>
      </c>
      <c r="G22" s="100">
        <f>SUM(G23:G23)</f>
        <v>0</v>
      </c>
      <c r="H22" s="100">
        <f t="shared" si="0"/>
        <v>0</v>
      </c>
    </row>
    <row r="23" spans="1:8" ht="18" customHeight="1">
      <c r="A23" s="20"/>
      <c r="B23" s="21" t="s">
        <v>1578</v>
      </c>
      <c r="C23" s="20" t="s">
        <v>1540</v>
      </c>
      <c r="D23" s="101"/>
      <c r="E23" s="102"/>
      <c r="F23" s="102"/>
      <c r="G23" s="102"/>
      <c r="H23" s="102">
        <f t="shared" si="0"/>
        <v>0</v>
      </c>
    </row>
    <row r="24" spans="1:8" ht="18" customHeight="1">
      <c r="A24" s="37" t="s">
        <v>1499</v>
      </c>
      <c r="B24" s="37" t="s">
        <v>1351</v>
      </c>
      <c r="C24" s="14" t="s">
        <v>475</v>
      </c>
      <c r="D24" s="15" t="s">
        <v>1352</v>
      </c>
      <c r="E24" s="100">
        <f>SUM(E25:E25)</f>
        <v>0</v>
      </c>
      <c r="F24" s="100">
        <f>SUM(F25:F25)</f>
        <v>0</v>
      </c>
      <c r="G24" s="100">
        <f>SUM(G25:G25)</f>
        <v>0</v>
      </c>
      <c r="H24" s="100">
        <f t="shared" si="0"/>
        <v>0</v>
      </c>
    </row>
    <row r="25" spans="1:8" ht="18" customHeight="1">
      <c r="A25" s="20"/>
      <c r="B25" s="21" t="s">
        <v>1579</v>
      </c>
      <c r="C25" s="20" t="s">
        <v>1540</v>
      </c>
      <c r="D25" s="101"/>
      <c r="E25" s="45"/>
      <c r="F25" s="45"/>
      <c r="G25" s="102"/>
      <c r="H25" s="102">
        <f t="shared" si="0"/>
        <v>0</v>
      </c>
    </row>
    <row r="26" spans="1:8" ht="18" customHeight="1">
      <c r="A26" s="37" t="s">
        <v>1550</v>
      </c>
      <c r="B26" s="37" t="s">
        <v>1717</v>
      </c>
      <c r="C26" s="14" t="s">
        <v>475</v>
      </c>
      <c r="D26" s="15" t="s">
        <v>1718</v>
      </c>
      <c r="E26" s="100">
        <f>SUM(E27:E27)</f>
        <v>0</v>
      </c>
      <c r="F26" s="39">
        <f>SUM(F27:F27)</f>
        <v>0</v>
      </c>
      <c r="G26" s="100">
        <f>SUM(G27:G27)</f>
        <v>0</v>
      </c>
      <c r="H26" s="100">
        <f t="shared" si="0"/>
        <v>0</v>
      </c>
    </row>
    <row r="27" spans="1:8" ht="18" customHeight="1">
      <c r="A27" s="20"/>
      <c r="B27" s="21" t="s">
        <v>1580</v>
      </c>
      <c r="C27" s="20" t="s">
        <v>1540</v>
      </c>
      <c r="D27" s="75"/>
      <c r="E27" s="102"/>
      <c r="F27" s="45"/>
      <c r="G27" s="102"/>
      <c r="H27" s="102">
        <f t="shared" si="0"/>
        <v>0</v>
      </c>
    </row>
    <row r="28" spans="1:8" ht="18" customHeight="1">
      <c r="A28" s="48"/>
      <c r="B28" s="103"/>
      <c r="C28" s="104" t="s">
        <v>1540</v>
      </c>
      <c r="D28" s="48" t="s">
        <v>466</v>
      </c>
      <c r="E28" s="50">
        <f>SUM(E26,E24,E22,E20,E14)</f>
        <v>175700</v>
      </c>
      <c r="F28" s="50">
        <f>SUM(F26,F24,F22,F20,F14)</f>
        <v>136026.12</v>
      </c>
      <c r="G28" s="50">
        <f>SUM(G26,G24,G22,G20,G14)</f>
        <v>201300</v>
      </c>
      <c r="H28" s="50">
        <f t="shared" si="0"/>
        <v>77.41953329538987</v>
      </c>
    </row>
    <row r="29" spans="1:8" ht="18" customHeight="1">
      <c r="A29" s="58"/>
      <c r="B29" s="59"/>
      <c r="C29" s="60"/>
      <c r="D29" s="61"/>
      <c r="E29" s="58"/>
      <c r="F29" s="53"/>
      <c r="G29" s="58"/>
      <c r="H29" s="58"/>
    </row>
    <row r="30" spans="1:8" ht="18" customHeight="1">
      <c r="A30" s="327" t="s">
        <v>713</v>
      </c>
      <c r="B30" s="327"/>
      <c r="C30" s="327"/>
      <c r="D30" s="327"/>
      <c r="E30" s="327"/>
      <c r="F30" s="327"/>
      <c r="G30" s="327"/>
      <c r="H30" s="328"/>
    </row>
    <row r="31" spans="1:8" ht="25.5" customHeight="1">
      <c r="A31" s="329" t="s">
        <v>198</v>
      </c>
      <c r="B31" s="330"/>
      <c r="C31" s="330"/>
      <c r="D31" s="330"/>
      <c r="E31" s="330"/>
      <c r="F31" s="330"/>
      <c r="G31" s="330"/>
      <c r="H31" s="330"/>
    </row>
    <row r="32" spans="1:8" ht="25.5" customHeight="1">
      <c r="A32" s="330"/>
      <c r="B32" s="330"/>
      <c r="C32" s="330"/>
      <c r="D32" s="330"/>
      <c r="E32" s="330"/>
      <c r="F32" s="330"/>
      <c r="G32" s="330"/>
      <c r="H32" s="330"/>
    </row>
    <row r="33" spans="1:8" ht="18" customHeight="1">
      <c r="A33" s="58"/>
      <c r="B33" s="59"/>
      <c r="C33" s="60"/>
      <c r="D33" s="61"/>
      <c r="E33" s="58"/>
      <c r="F33" s="58"/>
      <c r="G33" s="58"/>
      <c r="H33" s="58"/>
    </row>
    <row r="34" spans="1:8" ht="18" customHeight="1">
      <c r="A34" s="40" t="s">
        <v>873</v>
      </c>
      <c r="B34" s="41" t="s">
        <v>1581</v>
      </c>
      <c r="C34" s="42" t="s">
        <v>477</v>
      </c>
      <c r="D34" s="94" t="s">
        <v>1582</v>
      </c>
      <c r="E34" s="40" t="s">
        <v>464</v>
      </c>
      <c r="F34" s="40" t="s">
        <v>1295</v>
      </c>
      <c r="G34" s="40" t="s">
        <v>1299</v>
      </c>
      <c r="H34" s="40" t="s">
        <v>465</v>
      </c>
    </row>
    <row r="35" spans="1:8" ht="18" customHeight="1">
      <c r="A35" s="95" t="s">
        <v>470</v>
      </c>
      <c r="B35" s="96" t="s">
        <v>471</v>
      </c>
      <c r="C35" s="97"/>
      <c r="D35" s="98" t="s">
        <v>462</v>
      </c>
      <c r="E35" s="99"/>
      <c r="F35" s="99"/>
      <c r="G35" s="99"/>
      <c r="H35" s="99"/>
    </row>
    <row r="36" spans="1:8" ht="18" customHeight="1">
      <c r="A36" s="37" t="s">
        <v>473</v>
      </c>
      <c r="B36" s="37" t="s">
        <v>474</v>
      </c>
      <c r="C36" s="14" t="s">
        <v>475</v>
      </c>
      <c r="D36" s="38" t="s">
        <v>476</v>
      </c>
      <c r="E36" s="105">
        <f>SUM(E37:E40)</f>
        <v>0</v>
      </c>
      <c r="F36" s="105">
        <f>SUM(F37:F40)</f>
        <v>607.55</v>
      </c>
      <c r="G36" s="105">
        <f>SUM(G37:G40)</f>
        <v>9970</v>
      </c>
      <c r="H36" s="105">
        <f aca="true" t="shared" si="1" ref="H36:H51">IF(E36=0,,F36/E36*100)</f>
        <v>0</v>
      </c>
    </row>
    <row r="37" spans="1:8" ht="18" customHeight="1">
      <c r="A37" s="68">
        <v>635</v>
      </c>
      <c r="B37" s="21" t="s">
        <v>1583</v>
      </c>
      <c r="C37" s="20" t="s">
        <v>1540</v>
      </c>
      <c r="D37" s="69" t="s">
        <v>552</v>
      </c>
      <c r="E37" s="45">
        <v>0</v>
      </c>
      <c r="F37" s="45">
        <v>0</v>
      </c>
      <c r="G37" s="45">
        <v>0</v>
      </c>
      <c r="H37" s="45">
        <f t="shared" si="1"/>
        <v>0</v>
      </c>
    </row>
    <row r="38" spans="1:8" ht="18" customHeight="1">
      <c r="A38" s="68">
        <v>637</v>
      </c>
      <c r="B38" s="21" t="s">
        <v>1584</v>
      </c>
      <c r="C38" s="20" t="s">
        <v>1540</v>
      </c>
      <c r="D38" s="75" t="s">
        <v>1685</v>
      </c>
      <c r="E38" s="45">
        <v>0</v>
      </c>
      <c r="F38" s="45">
        <v>0</v>
      </c>
      <c r="G38" s="45">
        <v>0</v>
      </c>
      <c r="H38" s="45">
        <f t="shared" si="1"/>
        <v>0</v>
      </c>
    </row>
    <row r="39" spans="1:8" ht="18" customHeight="1">
      <c r="A39" s="28">
        <v>716</v>
      </c>
      <c r="B39" s="29" t="s">
        <v>1585</v>
      </c>
      <c r="C39" s="28" t="s">
        <v>1540</v>
      </c>
      <c r="D39" s="33" t="s">
        <v>529</v>
      </c>
      <c r="E39" s="45">
        <v>0</v>
      </c>
      <c r="F39" s="45">
        <v>570</v>
      </c>
      <c r="G39" s="45">
        <v>9970</v>
      </c>
      <c r="H39" s="45">
        <f t="shared" si="1"/>
        <v>0</v>
      </c>
    </row>
    <row r="40" spans="1:8" ht="18" customHeight="1">
      <c r="A40" s="74">
        <v>717</v>
      </c>
      <c r="B40" s="29" t="s">
        <v>971</v>
      </c>
      <c r="C40" s="28" t="s">
        <v>1540</v>
      </c>
      <c r="D40" s="33" t="s">
        <v>823</v>
      </c>
      <c r="E40" s="45">
        <v>0</v>
      </c>
      <c r="F40" s="45">
        <v>37.55</v>
      </c>
      <c r="G40" s="45">
        <v>0</v>
      </c>
      <c r="H40" s="45">
        <f t="shared" si="1"/>
        <v>0</v>
      </c>
    </row>
    <row r="41" spans="1:10" ht="18" customHeight="1">
      <c r="A41" s="37" t="s">
        <v>1704</v>
      </c>
      <c r="B41" s="37" t="s">
        <v>1705</v>
      </c>
      <c r="C41" s="14" t="s">
        <v>475</v>
      </c>
      <c r="D41" s="15" t="s">
        <v>1304</v>
      </c>
      <c r="E41" s="100">
        <f>SUM(E42:E42)</f>
        <v>0</v>
      </c>
      <c r="F41" s="100">
        <f>SUM(F42:F42)</f>
        <v>0</v>
      </c>
      <c r="G41" s="100">
        <f>SUM(G42:G42)</f>
        <v>0</v>
      </c>
      <c r="H41" s="100">
        <f t="shared" si="1"/>
        <v>0</v>
      </c>
      <c r="J41" s="252"/>
    </row>
    <row r="42" spans="1:10" ht="18" customHeight="1">
      <c r="A42" s="20"/>
      <c r="B42" s="21" t="s">
        <v>1586</v>
      </c>
      <c r="C42" s="20" t="s">
        <v>1540</v>
      </c>
      <c r="D42" s="101"/>
      <c r="E42" s="102"/>
      <c r="F42" s="102"/>
      <c r="G42" s="102"/>
      <c r="H42" s="102">
        <f t="shared" si="1"/>
        <v>0</v>
      </c>
      <c r="J42" s="252"/>
    </row>
    <row r="43" spans="1:8" ht="18" customHeight="1">
      <c r="A43" s="47" t="s">
        <v>1712</v>
      </c>
      <c r="B43" s="47" t="s">
        <v>1713</v>
      </c>
      <c r="C43" s="25" t="s">
        <v>475</v>
      </c>
      <c r="D43" s="17" t="s">
        <v>1714</v>
      </c>
      <c r="E43" s="39">
        <f>SUM(E44:E44)</f>
        <v>0</v>
      </c>
      <c r="F43" s="39">
        <f>SUM(F44:F44)</f>
        <v>0</v>
      </c>
      <c r="G43" s="39">
        <f>SUM(G44:G44)</f>
        <v>0</v>
      </c>
      <c r="H43" s="100">
        <f t="shared" si="1"/>
        <v>0</v>
      </c>
    </row>
    <row r="44" spans="1:12" ht="18" customHeight="1">
      <c r="A44" s="32"/>
      <c r="B44" s="73" t="s">
        <v>1587</v>
      </c>
      <c r="C44" s="32" t="s">
        <v>1540</v>
      </c>
      <c r="D44" s="33"/>
      <c r="E44" s="45">
        <v>0</v>
      </c>
      <c r="F44" s="45"/>
      <c r="G44" s="45"/>
      <c r="H44" s="102">
        <f t="shared" si="1"/>
        <v>0</v>
      </c>
      <c r="L44" s="225"/>
    </row>
    <row r="45" spans="1:8" ht="18" customHeight="1">
      <c r="A45" s="47" t="s">
        <v>1499</v>
      </c>
      <c r="B45" s="47" t="s">
        <v>1351</v>
      </c>
      <c r="C45" s="25" t="s">
        <v>475</v>
      </c>
      <c r="D45" s="17" t="s">
        <v>1352</v>
      </c>
      <c r="E45" s="39">
        <f>SUM(E46:E46)</f>
        <v>0</v>
      </c>
      <c r="F45" s="39">
        <f>SUM(F46:F46)</f>
        <v>0</v>
      </c>
      <c r="G45" s="39">
        <f>SUM(G46:G46)</f>
        <v>0</v>
      </c>
      <c r="H45" s="100">
        <f t="shared" si="1"/>
        <v>0</v>
      </c>
    </row>
    <row r="46" spans="1:8" ht="18" customHeight="1">
      <c r="A46" s="32"/>
      <c r="B46" s="73" t="s">
        <v>1588</v>
      </c>
      <c r="C46" s="32" t="s">
        <v>1540</v>
      </c>
      <c r="D46" s="33"/>
      <c r="E46" s="45"/>
      <c r="F46" s="45"/>
      <c r="G46" s="45"/>
      <c r="H46" s="102">
        <f t="shared" si="1"/>
        <v>0</v>
      </c>
    </row>
    <row r="47" spans="1:8" ht="18" customHeight="1">
      <c r="A47" s="47" t="s">
        <v>1716</v>
      </c>
      <c r="B47" s="47" t="s">
        <v>1717</v>
      </c>
      <c r="C47" s="25" t="s">
        <v>475</v>
      </c>
      <c r="D47" s="17" t="s">
        <v>1718</v>
      </c>
      <c r="E47" s="39">
        <f>SUM(E48:E48)</f>
        <v>0</v>
      </c>
      <c r="F47" s="39">
        <f>SUM(F48:F48)</f>
        <v>0</v>
      </c>
      <c r="G47" s="39">
        <f>SUM(G48:G48)</f>
        <v>0</v>
      </c>
      <c r="H47" s="100">
        <f t="shared" si="1"/>
        <v>0</v>
      </c>
    </row>
    <row r="48" spans="1:8" ht="18" customHeight="1">
      <c r="A48" s="32"/>
      <c r="B48" s="73" t="s">
        <v>1589</v>
      </c>
      <c r="C48" s="32" t="s">
        <v>1540</v>
      </c>
      <c r="D48" s="69"/>
      <c r="E48" s="45"/>
      <c r="F48" s="45"/>
      <c r="G48" s="45"/>
      <c r="H48" s="102">
        <f t="shared" si="1"/>
        <v>0</v>
      </c>
    </row>
    <row r="49" spans="1:8" ht="18" customHeight="1">
      <c r="A49" s="223" t="s">
        <v>1590</v>
      </c>
      <c r="B49" s="47" t="s">
        <v>1721</v>
      </c>
      <c r="C49" s="223" t="s">
        <v>475</v>
      </c>
      <c r="D49" s="17" t="s">
        <v>1591</v>
      </c>
      <c r="E49" s="39">
        <f>SUM(E50:E50)</f>
        <v>0</v>
      </c>
      <c r="F49" s="39">
        <f>SUM(F50:F50)</f>
        <v>0</v>
      </c>
      <c r="G49" s="39">
        <f>SUM(G50:G50)</f>
        <v>0</v>
      </c>
      <c r="H49" s="100">
        <f t="shared" si="1"/>
        <v>0</v>
      </c>
    </row>
    <row r="50" spans="1:8" ht="18" customHeight="1">
      <c r="A50" s="32"/>
      <c r="B50" s="73" t="s">
        <v>1592</v>
      </c>
      <c r="C50" s="32" t="s">
        <v>1540</v>
      </c>
      <c r="D50" s="33"/>
      <c r="E50" s="45"/>
      <c r="F50" s="45"/>
      <c r="G50" s="45"/>
      <c r="H50" s="45">
        <f t="shared" si="1"/>
        <v>0</v>
      </c>
    </row>
    <row r="51" spans="1:8" ht="18" customHeight="1">
      <c r="A51" s="48"/>
      <c r="B51" s="103"/>
      <c r="C51" s="104" t="s">
        <v>1540</v>
      </c>
      <c r="D51" s="48" t="s">
        <v>466</v>
      </c>
      <c r="E51" s="50">
        <f>SUM(E49,E47,E45,E43,E41,E36)</f>
        <v>0</v>
      </c>
      <c r="F51" s="50">
        <f>SUM(F49,F47,F45,F43,F41,F36)</f>
        <v>607.55</v>
      </c>
      <c r="G51" s="50">
        <f>SUM(G49,G47,G45,G43,G41,G36)</f>
        <v>9970</v>
      </c>
      <c r="H51" s="50">
        <f t="shared" si="1"/>
        <v>0</v>
      </c>
    </row>
    <row r="52" spans="1:8" ht="18" customHeight="1">
      <c r="A52" s="58"/>
      <c r="B52" s="59"/>
      <c r="C52" s="60"/>
      <c r="D52" s="61"/>
      <c r="E52" s="58"/>
      <c r="F52" s="58"/>
      <c r="G52" s="58"/>
      <c r="H52" s="58"/>
    </row>
    <row r="53" spans="1:8" ht="18" customHeight="1">
      <c r="A53" s="327" t="s">
        <v>713</v>
      </c>
      <c r="B53" s="327"/>
      <c r="C53" s="327"/>
      <c r="D53" s="327"/>
      <c r="E53" s="327"/>
      <c r="F53" s="327"/>
      <c r="G53" s="327"/>
      <c r="H53" s="328"/>
    </row>
    <row r="54" spans="1:8" ht="18" customHeight="1">
      <c r="A54" s="329" t="s">
        <v>40</v>
      </c>
      <c r="B54" s="330"/>
      <c r="C54" s="330"/>
      <c r="D54" s="330"/>
      <c r="E54" s="330"/>
      <c r="F54" s="330"/>
      <c r="G54" s="330"/>
      <c r="H54" s="330"/>
    </row>
    <row r="55" spans="1:8" ht="18" customHeight="1">
      <c r="A55" s="330"/>
      <c r="B55" s="330"/>
      <c r="C55" s="330"/>
      <c r="D55" s="330"/>
      <c r="E55" s="330"/>
      <c r="F55" s="330"/>
      <c r="G55" s="330"/>
      <c r="H55" s="330"/>
    </row>
    <row r="56" spans="1:8" ht="18" customHeight="1">
      <c r="A56" s="58"/>
      <c r="B56" s="59"/>
      <c r="C56" s="60"/>
      <c r="D56" s="61"/>
      <c r="E56" s="58"/>
      <c r="F56" s="58"/>
      <c r="G56" s="58"/>
      <c r="H56" s="58"/>
    </row>
    <row r="57" spans="1:8" ht="18" customHeight="1">
      <c r="A57" s="40"/>
      <c r="B57" s="41" t="s">
        <v>1593</v>
      </c>
      <c r="C57" s="42" t="s">
        <v>477</v>
      </c>
      <c r="D57" s="94" t="s">
        <v>1594</v>
      </c>
      <c r="E57" s="40" t="s">
        <v>464</v>
      </c>
      <c r="F57" s="40" t="s">
        <v>1295</v>
      </c>
      <c r="G57" s="40" t="s">
        <v>1299</v>
      </c>
      <c r="H57" s="40" t="s">
        <v>465</v>
      </c>
    </row>
    <row r="58" spans="1:8" ht="18" customHeight="1">
      <c r="A58" s="95" t="s">
        <v>470</v>
      </c>
      <c r="B58" s="96" t="s">
        <v>471</v>
      </c>
      <c r="C58" s="97" t="s">
        <v>472</v>
      </c>
      <c r="D58" s="98" t="s">
        <v>462</v>
      </c>
      <c r="E58" s="99"/>
      <c r="F58" s="99"/>
      <c r="G58" s="99"/>
      <c r="H58" s="99"/>
    </row>
    <row r="59" spans="1:8" ht="18" customHeight="1">
      <c r="A59" s="37" t="s">
        <v>473</v>
      </c>
      <c r="B59" s="37" t="s">
        <v>474</v>
      </c>
      <c r="C59" s="14" t="s">
        <v>475</v>
      </c>
      <c r="D59" s="38" t="s">
        <v>476</v>
      </c>
      <c r="E59" s="39">
        <f>SUM(E60:E63)</f>
        <v>29500</v>
      </c>
      <c r="F59" s="39">
        <f>SUM(F60:F63)</f>
        <v>6685.48</v>
      </c>
      <c r="G59" s="39">
        <f>SUM(G60:G63)</f>
        <v>22000</v>
      </c>
      <c r="H59" s="39">
        <f aca="true" t="shared" si="2" ref="H59:H72">IF(E59=0,,F59/E59*100)</f>
        <v>22.66264406779661</v>
      </c>
    </row>
    <row r="60" spans="1:8" ht="18" customHeight="1">
      <c r="A60" s="68">
        <v>633</v>
      </c>
      <c r="B60" s="21" t="s">
        <v>1595</v>
      </c>
      <c r="C60" s="20" t="s">
        <v>1540</v>
      </c>
      <c r="D60" s="69" t="s">
        <v>1349</v>
      </c>
      <c r="E60" s="45">
        <v>0</v>
      </c>
      <c r="F60" s="45">
        <v>0</v>
      </c>
      <c r="G60" s="45">
        <v>0</v>
      </c>
      <c r="H60" s="102">
        <f t="shared" si="2"/>
        <v>0</v>
      </c>
    </row>
    <row r="61" spans="1:8" ht="18" customHeight="1">
      <c r="A61" s="68">
        <v>634</v>
      </c>
      <c r="B61" s="21" t="s">
        <v>1596</v>
      </c>
      <c r="C61" s="20" t="s">
        <v>1540</v>
      </c>
      <c r="D61" s="69" t="s">
        <v>867</v>
      </c>
      <c r="E61" s="45">
        <v>0</v>
      </c>
      <c r="F61" s="45">
        <v>435.48</v>
      </c>
      <c r="G61" s="45">
        <v>0</v>
      </c>
      <c r="H61" s="102">
        <f t="shared" si="2"/>
        <v>0</v>
      </c>
    </row>
    <row r="62" spans="1:8" ht="18" customHeight="1">
      <c r="A62" s="68">
        <v>637</v>
      </c>
      <c r="B62" s="21" t="s">
        <v>1597</v>
      </c>
      <c r="C62" s="20" t="s">
        <v>1540</v>
      </c>
      <c r="D62" s="101" t="s">
        <v>866</v>
      </c>
      <c r="E62" s="45">
        <v>2000</v>
      </c>
      <c r="F62" s="45">
        <v>0</v>
      </c>
      <c r="G62" s="45">
        <v>2000</v>
      </c>
      <c r="H62" s="102">
        <f t="shared" si="2"/>
        <v>0</v>
      </c>
    </row>
    <row r="63" spans="1:8" ht="18" customHeight="1">
      <c r="A63" s="20">
        <v>641</v>
      </c>
      <c r="B63" s="21" t="s">
        <v>1598</v>
      </c>
      <c r="C63" s="20" t="s">
        <v>1540</v>
      </c>
      <c r="D63" s="69" t="s">
        <v>868</v>
      </c>
      <c r="E63" s="45">
        <v>27500</v>
      </c>
      <c r="F63" s="45">
        <v>6250</v>
      </c>
      <c r="G63" s="45">
        <v>20000</v>
      </c>
      <c r="H63" s="246">
        <f t="shared" si="2"/>
        <v>22.727272727272727</v>
      </c>
    </row>
    <row r="64" spans="1:8" ht="18" customHeight="1">
      <c r="A64" s="37" t="s">
        <v>1704</v>
      </c>
      <c r="B64" s="37" t="s">
        <v>1705</v>
      </c>
      <c r="C64" s="14" t="s">
        <v>475</v>
      </c>
      <c r="D64" s="15" t="s">
        <v>1304</v>
      </c>
      <c r="E64" s="100">
        <f>SUM(E65:E65)</f>
        <v>0</v>
      </c>
      <c r="F64" s="100">
        <f>SUM(F65:F65)</f>
        <v>0</v>
      </c>
      <c r="G64" s="100">
        <f>SUM(G65:G65)</f>
        <v>0</v>
      </c>
      <c r="H64" s="100">
        <f t="shared" si="2"/>
        <v>0</v>
      </c>
    </row>
    <row r="65" spans="1:8" ht="18" customHeight="1">
      <c r="A65" s="20"/>
      <c r="B65" s="21" t="s">
        <v>1586</v>
      </c>
      <c r="C65" s="20" t="s">
        <v>1540</v>
      </c>
      <c r="D65" s="101"/>
      <c r="E65" s="45">
        <f>G65/2</f>
        <v>0</v>
      </c>
      <c r="F65" s="102"/>
      <c r="G65" s="102"/>
      <c r="H65" s="102">
        <f t="shared" si="2"/>
        <v>0</v>
      </c>
    </row>
    <row r="66" spans="1:8" ht="18" customHeight="1">
      <c r="A66" s="37" t="s">
        <v>1712</v>
      </c>
      <c r="B66" s="37" t="s">
        <v>1713</v>
      </c>
      <c r="C66" s="14" t="s">
        <v>475</v>
      </c>
      <c r="D66" s="15" t="s">
        <v>1714</v>
      </c>
      <c r="E66" s="100">
        <f>SUM(E67:E67)</f>
        <v>0</v>
      </c>
      <c r="F66" s="100">
        <f>SUM(F67:F67)</f>
        <v>0</v>
      </c>
      <c r="G66" s="100">
        <f>SUM(G67:G67)</f>
        <v>0</v>
      </c>
      <c r="H66" s="100">
        <f t="shared" si="2"/>
        <v>0</v>
      </c>
    </row>
    <row r="67" spans="1:8" ht="18" customHeight="1">
      <c r="A67" s="20"/>
      <c r="B67" s="21" t="s">
        <v>1599</v>
      </c>
      <c r="C67" s="20" t="s">
        <v>1540</v>
      </c>
      <c r="D67" s="101"/>
      <c r="E67" s="102"/>
      <c r="F67" s="102"/>
      <c r="G67" s="102"/>
      <c r="H67" s="102">
        <f t="shared" si="2"/>
        <v>0</v>
      </c>
    </row>
    <row r="68" spans="1:8" ht="18" customHeight="1">
      <c r="A68" s="37" t="s">
        <v>1499</v>
      </c>
      <c r="B68" s="37" t="s">
        <v>1351</v>
      </c>
      <c r="C68" s="14" t="s">
        <v>475</v>
      </c>
      <c r="D68" s="15" t="s">
        <v>1352</v>
      </c>
      <c r="E68" s="100">
        <f>SUM(E69:E69)</f>
        <v>0</v>
      </c>
      <c r="F68" s="100">
        <f>SUM(F69:F69)</f>
        <v>0</v>
      </c>
      <c r="G68" s="100">
        <f>SUM(G69:G69)</f>
        <v>0</v>
      </c>
      <c r="H68" s="100">
        <f t="shared" si="2"/>
        <v>0</v>
      </c>
    </row>
    <row r="69" spans="1:8" ht="18" customHeight="1">
      <c r="A69" s="20"/>
      <c r="B69" s="21" t="s">
        <v>1600</v>
      </c>
      <c r="C69" s="20" t="s">
        <v>1540</v>
      </c>
      <c r="D69" s="101"/>
      <c r="E69" s="102"/>
      <c r="F69" s="102"/>
      <c r="G69" s="102"/>
      <c r="H69" s="102">
        <f t="shared" si="2"/>
        <v>0</v>
      </c>
    </row>
    <row r="70" spans="1:8" ht="18" customHeight="1">
      <c r="A70" s="37" t="s">
        <v>1716</v>
      </c>
      <c r="B70" s="37" t="s">
        <v>1717</v>
      </c>
      <c r="C70" s="14" t="s">
        <v>475</v>
      </c>
      <c r="D70" s="15" t="s">
        <v>1718</v>
      </c>
      <c r="E70" s="100">
        <f>SUM(E71:E71)</f>
        <v>0</v>
      </c>
      <c r="F70" s="100">
        <f>SUM(F71:F71)</f>
        <v>0</v>
      </c>
      <c r="G70" s="100">
        <f>SUM(G71:G71)</f>
        <v>0</v>
      </c>
      <c r="H70" s="100">
        <f t="shared" si="2"/>
        <v>0</v>
      </c>
    </row>
    <row r="71" spans="1:8" ht="18" customHeight="1">
      <c r="A71" s="20"/>
      <c r="B71" s="21" t="s">
        <v>1601</v>
      </c>
      <c r="C71" s="20" t="s">
        <v>1540</v>
      </c>
      <c r="D71" s="101"/>
      <c r="E71" s="102"/>
      <c r="F71" s="102"/>
      <c r="G71" s="102"/>
      <c r="H71" s="102">
        <f t="shared" si="2"/>
        <v>0</v>
      </c>
    </row>
    <row r="72" spans="1:8" ht="18" customHeight="1">
      <c r="A72" s="48"/>
      <c r="B72" s="103"/>
      <c r="C72" s="104"/>
      <c r="D72" s="48" t="s">
        <v>466</v>
      </c>
      <c r="E72" s="50">
        <f>SUM(E70,E68,E66,E64,E59)</f>
        <v>29500</v>
      </c>
      <c r="F72" s="50">
        <f>SUM(F70,F68,F66,F64,F59)</f>
        <v>6685.48</v>
      </c>
      <c r="G72" s="50">
        <f>SUM(G70,G68,G66,G64,G59)</f>
        <v>22000</v>
      </c>
      <c r="H72" s="50">
        <f t="shared" si="2"/>
        <v>22.66264406779661</v>
      </c>
    </row>
    <row r="73" ht="18" customHeight="1"/>
    <row r="74" spans="1:8" ht="18" customHeight="1">
      <c r="A74" s="327" t="s">
        <v>713</v>
      </c>
      <c r="B74" s="327"/>
      <c r="C74" s="327"/>
      <c r="D74" s="327"/>
      <c r="E74" s="327"/>
      <c r="F74" s="327"/>
      <c r="G74" s="327"/>
      <c r="H74" s="328"/>
    </row>
    <row r="75" spans="1:8" ht="18" customHeight="1">
      <c r="A75" s="329" t="s">
        <v>199</v>
      </c>
      <c r="B75" s="330"/>
      <c r="C75" s="330"/>
      <c r="D75" s="330"/>
      <c r="E75" s="330"/>
      <c r="F75" s="330"/>
      <c r="G75" s="330"/>
      <c r="H75" s="330"/>
    </row>
    <row r="76" spans="1:8" ht="18" customHeight="1">
      <c r="A76" s="330"/>
      <c r="B76" s="330"/>
      <c r="C76" s="330"/>
      <c r="D76" s="330"/>
      <c r="E76" s="330"/>
      <c r="F76" s="330"/>
      <c r="G76" s="330"/>
      <c r="H76" s="330"/>
    </row>
    <row r="77" ht="18" customHeight="1"/>
    <row r="78" ht="18" customHeight="1"/>
    <row r="79" spans="1:8" ht="18" customHeight="1">
      <c r="A79" s="373" t="s">
        <v>1569</v>
      </c>
      <c r="B79" s="373"/>
      <c r="C79" s="373"/>
      <c r="D79" s="373"/>
      <c r="E79" s="374">
        <v>2013</v>
      </c>
      <c r="F79" s="374"/>
      <c r="G79" s="374"/>
      <c r="H79" s="375"/>
    </row>
    <row r="80" spans="1:8" ht="18" customHeight="1">
      <c r="A80" s="86" t="s">
        <v>470</v>
      </c>
      <c r="B80" s="37" t="s">
        <v>471</v>
      </c>
      <c r="C80" s="14" t="s">
        <v>472</v>
      </c>
      <c r="D80" s="15" t="s">
        <v>462</v>
      </c>
      <c r="E80" s="86" t="s">
        <v>1318</v>
      </c>
      <c r="F80" s="86" t="s">
        <v>1319</v>
      </c>
      <c r="G80" s="86" t="s">
        <v>469</v>
      </c>
      <c r="H80" s="86" t="s">
        <v>466</v>
      </c>
    </row>
    <row r="81" spans="1:8" ht="18" customHeight="1">
      <c r="A81" s="106" t="s">
        <v>1322</v>
      </c>
      <c r="B81" s="353" t="s">
        <v>1570</v>
      </c>
      <c r="C81" s="356" t="s">
        <v>477</v>
      </c>
      <c r="D81" s="359" t="s">
        <v>1571</v>
      </c>
      <c r="E81" s="107">
        <f>SUM(E15:E19)</f>
        <v>175700</v>
      </c>
      <c r="F81" s="107"/>
      <c r="G81" s="107"/>
      <c r="H81" s="107">
        <f>SUM(E81:G81)</f>
        <v>175700</v>
      </c>
    </row>
    <row r="82" spans="1:8" ht="18" customHeight="1">
      <c r="A82" s="106" t="s">
        <v>1324</v>
      </c>
      <c r="B82" s="354"/>
      <c r="C82" s="357"/>
      <c r="D82" s="360"/>
      <c r="E82" s="110">
        <f>SUM(F15:F19)</f>
        <v>136026.12</v>
      </c>
      <c r="F82" s="110"/>
      <c r="G82" s="110"/>
      <c r="H82" s="107">
        <f>SUM(E82:G82)</f>
        <v>136026.12</v>
      </c>
    </row>
    <row r="83" spans="1:8" ht="18" customHeight="1">
      <c r="A83" s="106" t="s">
        <v>1325</v>
      </c>
      <c r="B83" s="355"/>
      <c r="C83" s="358"/>
      <c r="D83" s="361"/>
      <c r="E83" s="110">
        <f>IF(E82=0,,E82/E81*100)</f>
        <v>77.41953329538987</v>
      </c>
      <c r="F83" s="110">
        <f>IF(F82=0,,F82/F81*100)</f>
        <v>0</v>
      </c>
      <c r="G83" s="110">
        <f>IF(G82=0,,G82/G81*100)</f>
        <v>0</v>
      </c>
      <c r="H83" s="110">
        <f>IF(H82=0,,H82/H81*100)</f>
        <v>77.41953329538987</v>
      </c>
    </row>
    <row r="84" spans="1:8" ht="18" customHeight="1">
      <c r="A84" s="106" t="s">
        <v>1322</v>
      </c>
      <c r="B84" s="353" t="s">
        <v>1581</v>
      </c>
      <c r="C84" s="356" t="s">
        <v>477</v>
      </c>
      <c r="D84" s="359" t="s">
        <v>1582</v>
      </c>
      <c r="E84" s="110">
        <f>SUM(E37)</f>
        <v>0</v>
      </c>
      <c r="F84" s="110">
        <f>SUM(E38:E40,E42)</f>
        <v>0</v>
      </c>
      <c r="G84" s="110"/>
      <c r="H84" s="110">
        <f>SUM(E84:G84)</f>
        <v>0</v>
      </c>
    </row>
    <row r="85" spans="1:8" ht="18" customHeight="1">
      <c r="A85" s="106" t="s">
        <v>1324</v>
      </c>
      <c r="B85" s="354"/>
      <c r="C85" s="357"/>
      <c r="D85" s="360"/>
      <c r="E85" s="110">
        <f>SUM(F37)</f>
        <v>0</v>
      </c>
      <c r="F85" s="110">
        <f>SUM(F38:F40,F42)</f>
        <v>607.55</v>
      </c>
      <c r="G85" s="110"/>
      <c r="H85" s="110">
        <f>SUM(E85:G85)</f>
        <v>607.55</v>
      </c>
    </row>
    <row r="86" spans="1:8" ht="18" customHeight="1">
      <c r="A86" s="106" t="s">
        <v>1325</v>
      </c>
      <c r="B86" s="355"/>
      <c r="C86" s="358"/>
      <c r="D86" s="361"/>
      <c r="E86" s="110">
        <f>IF(E85=0,,E85/E84*100)</f>
        <v>0</v>
      </c>
      <c r="F86" s="110" t="e">
        <f>IF(F85=0,,F85/F84*100)</f>
        <v>#DIV/0!</v>
      </c>
      <c r="G86" s="110">
        <f>IF(G85=0,,G85/G84*100)</f>
        <v>0</v>
      </c>
      <c r="H86" s="110" t="e">
        <f>IF(H85=0,,H85/H84*100)</f>
        <v>#DIV/0!</v>
      </c>
    </row>
    <row r="87" spans="1:8" ht="18" customHeight="1">
      <c r="A87" s="106" t="s">
        <v>1322</v>
      </c>
      <c r="B87" s="353" t="s">
        <v>1593</v>
      </c>
      <c r="C87" s="356" t="s">
        <v>477</v>
      </c>
      <c r="D87" s="359" t="s">
        <v>1594</v>
      </c>
      <c r="E87" s="110">
        <f>SUM(E60:E62)</f>
        <v>2000</v>
      </c>
      <c r="F87" s="110">
        <f>SUM(E63)</f>
        <v>27500</v>
      </c>
      <c r="G87" s="110"/>
      <c r="H87" s="110">
        <f>SUM(E87:G87)</f>
        <v>29500</v>
      </c>
    </row>
    <row r="88" spans="1:8" ht="18" customHeight="1">
      <c r="A88" s="106" t="s">
        <v>1324</v>
      </c>
      <c r="B88" s="354"/>
      <c r="C88" s="357"/>
      <c r="D88" s="360"/>
      <c r="E88" s="110">
        <f>SUM(F60:F62)</f>
        <v>435.48</v>
      </c>
      <c r="F88" s="110">
        <f>SUM(F63)</f>
        <v>6250</v>
      </c>
      <c r="G88" s="110"/>
      <c r="H88" s="110">
        <f>SUM(E88:G88)</f>
        <v>6685.48</v>
      </c>
    </row>
    <row r="89" spans="1:8" ht="18" customHeight="1">
      <c r="A89" s="106" t="s">
        <v>1325</v>
      </c>
      <c r="B89" s="355"/>
      <c r="C89" s="358"/>
      <c r="D89" s="361"/>
      <c r="E89" s="110">
        <f>IF(E88=0,,E88/E87*100)</f>
        <v>21.774</v>
      </c>
      <c r="F89" s="110">
        <f>IF(F88=0,,F88/F87*100)</f>
        <v>22.727272727272727</v>
      </c>
      <c r="G89" s="110">
        <f>IF(G88=0,,G88/G87*100)</f>
        <v>0</v>
      </c>
      <c r="H89" s="110">
        <f>IF(H88=0,,H88/H87*100)</f>
        <v>22.66264406779661</v>
      </c>
    </row>
    <row r="90" spans="1:8" ht="18" customHeight="1">
      <c r="A90" s="111" t="s">
        <v>1322</v>
      </c>
      <c r="B90" s="112"/>
      <c r="C90" s="111"/>
      <c r="D90" s="48" t="s">
        <v>912</v>
      </c>
      <c r="E90" s="113">
        <f aca="true" t="shared" si="3" ref="E90:G91">SUM(E81,E84,E87)</f>
        <v>177700</v>
      </c>
      <c r="F90" s="113">
        <f t="shared" si="3"/>
        <v>27500</v>
      </c>
      <c r="G90" s="113">
        <f t="shared" si="3"/>
        <v>0</v>
      </c>
      <c r="H90" s="113">
        <f>SUM(E90:G90)</f>
        <v>205200</v>
      </c>
    </row>
    <row r="91" spans="1:8" ht="18" customHeight="1">
      <c r="A91" s="111" t="s">
        <v>1324</v>
      </c>
      <c r="B91" s="112"/>
      <c r="C91" s="111"/>
      <c r="D91" s="48" t="s">
        <v>1298</v>
      </c>
      <c r="E91" s="113">
        <f t="shared" si="3"/>
        <v>136461.6</v>
      </c>
      <c r="F91" s="113">
        <f t="shared" si="3"/>
        <v>6857.55</v>
      </c>
      <c r="G91" s="113">
        <f t="shared" si="3"/>
        <v>0</v>
      </c>
      <c r="H91" s="113">
        <f>SUM(E91:G91)</f>
        <v>143319.15</v>
      </c>
    </row>
    <row r="92" spans="1:8" ht="18" customHeight="1">
      <c r="A92" s="111" t="s">
        <v>1325</v>
      </c>
      <c r="B92" s="112"/>
      <c r="C92" s="111"/>
      <c r="D92" s="48" t="s">
        <v>1326</v>
      </c>
      <c r="E92" s="113">
        <f>IF(E91=0,,E91/E90*100)</f>
        <v>76.79324704558245</v>
      </c>
      <c r="F92" s="113">
        <f>IF(F91=0,,F91/F90*100)</f>
        <v>24.936545454545456</v>
      </c>
      <c r="G92" s="113">
        <f>IF(G91=0,,G91/G90*100)</f>
        <v>0</v>
      </c>
      <c r="H92" s="113">
        <f>IF(H91=0,,H91/H90*100)</f>
        <v>69.8436403508772</v>
      </c>
    </row>
    <row r="93" spans="1:7" ht="8.25">
      <c r="A93" s="115"/>
      <c r="B93" s="52"/>
      <c r="C93" s="51"/>
      <c r="D93" s="115"/>
      <c r="E93" s="115"/>
      <c r="F93" s="115"/>
      <c r="G93" s="116"/>
    </row>
    <row r="94" spans="1:7" ht="8.25">
      <c r="A94" s="115" t="s">
        <v>1322</v>
      </c>
      <c r="B94" s="52" t="s">
        <v>912</v>
      </c>
      <c r="C94" s="51"/>
      <c r="D94" s="115"/>
      <c r="E94" s="115"/>
      <c r="F94" s="115"/>
      <c r="G94" s="116"/>
    </row>
    <row r="95" spans="1:7" ht="8.25">
      <c r="A95" s="115" t="s">
        <v>1324</v>
      </c>
      <c r="B95" s="52" t="s">
        <v>1298</v>
      </c>
      <c r="C95" s="51"/>
      <c r="D95" s="115"/>
      <c r="E95" s="115"/>
      <c r="F95" s="115"/>
      <c r="G95" s="116"/>
    </row>
    <row r="96" spans="1:7" ht="8.25">
      <c r="A96" s="115" t="s">
        <v>1325</v>
      </c>
      <c r="B96" s="52" t="s">
        <v>1326</v>
      </c>
      <c r="C96" s="51"/>
      <c r="D96" s="115"/>
      <c r="E96" s="115"/>
      <c r="F96" s="115"/>
      <c r="G96" s="116"/>
    </row>
    <row r="97" spans="1:7" ht="8.25">
      <c r="A97" s="115"/>
      <c r="B97" s="52"/>
      <c r="C97" s="51"/>
      <c r="D97" s="115"/>
      <c r="E97" s="115"/>
      <c r="F97" s="115"/>
      <c r="G97" s="116"/>
    </row>
    <row r="98" spans="1:7" ht="8.25">
      <c r="A98" s="327" t="s">
        <v>463</v>
      </c>
      <c r="B98" s="327"/>
      <c r="C98" s="327"/>
      <c r="D98" s="327"/>
      <c r="E98" s="327"/>
      <c r="F98" s="327"/>
      <c r="G98" s="327"/>
    </row>
    <row r="99" spans="1:8" ht="8.25">
      <c r="A99" s="329" t="s">
        <v>0</v>
      </c>
      <c r="B99" s="330"/>
      <c r="C99" s="330"/>
      <c r="D99" s="330"/>
      <c r="E99" s="330"/>
      <c r="F99" s="330"/>
      <c r="G99" s="330"/>
      <c r="H99" s="372"/>
    </row>
    <row r="100" spans="1:8" ht="25.5" customHeight="1">
      <c r="A100" s="330"/>
      <c r="B100" s="330"/>
      <c r="C100" s="330"/>
      <c r="D100" s="330"/>
      <c r="E100" s="330"/>
      <c r="F100" s="330"/>
      <c r="G100" s="330"/>
      <c r="H100" s="372"/>
    </row>
    <row r="101" spans="1:8" ht="8.25">
      <c r="A101" s="330"/>
      <c r="B101" s="330"/>
      <c r="C101" s="330"/>
      <c r="D101" s="330"/>
      <c r="E101" s="330"/>
      <c r="F101" s="330"/>
      <c r="G101" s="330"/>
      <c r="H101" s="372"/>
    </row>
    <row r="102" spans="1:8" ht="8.25">
      <c r="A102" s="330"/>
      <c r="B102" s="330"/>
      <c r="C102" s="330"/>
      <c r="D102" s="330"/>
      <c r="E102" s="330"/>
      <c r="F102" s="330"/>
      <c r="G102" s="330"/>
      <c r="H102" s="372"/>
    </row>
    <row r="105" spans="1:5" ht="8.25">
      <c r="A105" s="352" t="s">
        <v>477</v>
      </c>
      <c r="B105" s="352"/>
      <c r="C105" s="352" t="s">
        <v>1571</v>
      </c>
      <c r="D105" s="352"/>
      <c r="E105" s="352"/>
    </row>
    <row r="106" spans="1:5" ht="8.25">
      <c r="A106" s="117" t="s">
        <v>1327</v>
      </c>
      <c r="B106" s="117"/>
      <c r="C106" s="352" t="s">
        <v>364</v>
      </c>
      <c r="D106" s="352"/>
      <c r="E106" s="352"/>
    </row>
    <row r="107" spans="1:5" ht="8.25">
      <c r="A107" s="352" t="s">
        <v>1328</v>
      </c>
      <c r="B107" s="352"/>
      <c r="C107" s="352" t="s">
        <v>332</v>
      </c>
      <c r="D107" s="352"/>
      <c r="E107" s="352"/>
    </row>
    <row r="108" spans="1:5" ht="8.25">
      <c r="A108" s="117" t="s">
        <v>1329</v>
      </c>
      <c r="B108" s="118" t="s">
        <v>1330</v>
      </c>
      <c r="C108" s="352" t="s">
        <v>1602</v>
      </c>
      <c r="D108" s="352"/>
      <c r="E108" s="352"/>
    </row>
    <row r="109" spans="1:8" ht="8.25">
      <c r="A109" s="365" t="s">
        <v>1331</v>
      </c>
      <c r="B109" s="365"/>
      <c r="C109" s="365"/>
      <c r="D109" s="368" t="s">
        <v>1296</v>
      </c>
      <c r="E109" s="368"/>
      <c r="F109" s="368"/>
      <c r="G109" s="368"/>
      <c r="H109" s="368"/>
    </row>
    <row r="110" spans="1:8" ht="8.25">
      <c r="A110" s="352" t="s">
        <v>1332</v>
      </c>
      <c r="B110" s="352"/>
      <c r="C110" s="352"/>
      <c r="D110" s="366">
        <v>8</v>
      </c>
      <c r="E110" s="369"/>
      <c r="F110" s="369"/>
      <c r="G110" s="369"/>
      <c r="H110" s="369"/>
    </row>
    <row r="111" spans="1:8" ht="8.25">
      <c r="A111" s="352" t="s">
        <v>1333</v>
      </c>
      <c r="B111" s="352"/>
      <c r="C111" s="352"/>
      <c r="D111" s="366">
        <v>8</v>
      </c>
      <c r="E111" s="369"/>
      <c r="F111" s="369"/>
      <c r="G111" s="369"/>
      <c r="H111" s="369"/>
    </row>
    <row r="112" spans="1:8" ht="8.25">
      <c r="A112" s="352" t="s">
        <v>465</v>
      </c>
      <c r="B112" s="352"/>
      <c r="C112" s="352"/>
      <c r="D112" s="367">
        <f>IF(D110=0,,D111/D110*100)</f>
        <v>100</v>
      </c>
      <c r="E112" s="371"/>
      <c r="F112" s="371"/>
      <c r="G112" s="371"/>
      <c r="H112" s="371"/>
    </row>
    <row r="113" spans="1:5" ht="8.25">
      <c r="A113" s="121"/>
      <c r="B113" s="121"/>
      <c r="C113" s="121"/>
      <c r="D113" s="121"/>
      <c r="E113" s="121"/>
    </row>
    <row r="114" spans="1:5" ht="8.25">
      <c r="A114" s="117" t="s">
        <v>1329</v>
      </c>
      <c r="B114" s="118" t="s">
        <v>1330</v>
      </c>
      <c r="C114" s="352" t="s">
        <v>1603</v>
      </c>
      <c r="D114" s="352"/>
      <c r="E114" s="352"/>
    </row>
    <row r="115" spans="1:8" ht="8.25">
      <c r="A115" s="352" t="s">
        <v>1337</v>
      </c>
      <c r="B115" s="352"/>
      <c r="C115" s="352"/>
      <c r="D115" s="366">
        <v>25</v>
      </c>
      <c r="E115" s="369"/>
      <c r="F115" s="369"/>
      <c r="G115" s="369"/>
      <c r="H115" s="369"/>
    </row>
    <row r="116" spans="1:8" ht="8.25">
      <c r="A116" s="352" t="s">
        <v>1333</v>
      </c>
      <c r="B116" s="352"/>
      <c r="C116" s="352"/>
      <c r="D116" s="366">
        <v>26</v>
      </c>
      <c r="E116" s="369"/>
      <c r="F116" s="369"/>
      <c r="G116" s="369"/>
      <c r="H116" s="369"/>
    </row>
    <row r="117" spans="1:8" ht="8.25">
      <c r="A117" s="352" t="s">
        <v>465</v>
      </c>
      <c r="B117" s="352"/>
      <c r="C117" s="352"/>
      <c r="D117" s="367">
        <f>IF(D115=0,,D116/D115*100)</f>
        <v>104</v>
      </c>
      <c r="E117" s="371"/>
      <c r="F117" s="371"/>
      <c r="G117" s="371"/>
      <c r="H117" s="371"/>
    </row>
    <row r="118" spans="1:8" ht="8.25">
      <c r="A118" s="352"/>
      <c r="B118" s="352"/>
      <c r="C118" s="352"/>
      <c r="D118" s="366"/>
      <c r="E118" s="369"/>
      <c r="F118" s="369"/>
      <c r="G118" s="369"/>
      <c r="H118" s="369"/>
    </row>
    <row r="119" spans="1:5" ht="8.25">
      <c r="A119" s="117" t="s">
        <v>1329</v>
      </c>
      <c r="B119" s="118" t="s">
        <v>1330</v>
      </c>
      <c r="C119" s="352" t="s">
        <v>1604</v>
      </c>
      <c r="D119" s="352"/>
      <c r="E119" s="352"/>
    </row>
    <row r="120" spans="1:8" ht="8.25">
      <c r="A120" s="352" t="s">
        <v>1332</v>
      </c>
      <c r="B120" s="352"/>
      <c r="C120" s="352"/>
      <c r="D120" s="366">
        <v>750</v>
      </c>
      <c r="E120" s="369"/>
      <c r="F120" s="369"/>
      <c r="G120" s="369"/>
      <c r="H120" s="369"/>
    </row>
    <row r="121" spans="1:8" ht="8.25">
      <c r="A121" s="352" t="s">
        <v>1333</v>
      </c>
      <c r="B121" s="352"/>
      <c r="C121" s="352"/>
      <c r="D121" s="366">
        <v>680</v>
      </c>
      <c r="E121" s="369"/>
      <c r="F121" s="369"/>
      <c r="G121" s="369"/>
      <c r="H121" s="369"/>
    </row>
    <row r="122" spans="1:8" ht="8.25">
      <c r="A122" s="352" t="s">
        <v>465</v>
      </c>
      <c r="B122" s="352"/>
      <c r="C122" s="352"/>
      <c r="D122" s="367">
        <f>IF(D120=0,,D121/D120*100)</f>
        <v>90.66666666666666</v>
      </c>
      <c r="E122" s="371"/>
      <c r="F122" s="371"/>
      <c r="G122" s="371"/>
      <c r="H122" s="371"/>
    </row>
    <row r="124" spans="1:7" ht="8.25">
      <c r="A124" s="327" t="s">
        <v>463</v>
      </c>
      <c r="B124" s="327"/>
      <c r="C124" s="327"/>
      <c r="D124" s="327"/>
      <c r="E124" s="327"/>
      <c r="F124" s="327"/>
      <c r="G124" s="327"/>
    </row>
    <row r="125" spans="1:8" ht="8.25" customHeight="1">
      <c r="A125" s="329" t="s">
        <v>134</v>
      </c>
      <c r="B125" s="330"/>
      <c r="C125" s="330"/>
      <c r="D125" s="330"/>
      <c r="E125" s="330"/>
      <c r="F125" s="330"/>
      <c r="G125" s="330"/>
      <c r="H125" s="372"/>
    </row>
    <row r="126" spans="1:8" ht="8.25" customHeight="1">
      <c r="A126" s="330"/>
      <c r="B126" s="330"/>
      <c r="C126" s="330"/>
      <c r="D126" s="330"/>
      <c r="E126" s="330"/>
      <c r="F126" s="330"/>
      <c r="G126" s="330"/>
      <c r="H126" s="372"/>
    </row>
    <row r="127" spans="1:8" ht="24" customHeight="1">
      <c r="A127" s="330"/>
      <c r="B127" s="330"/>
      <c r="C127" s="330"/>
      <c r="D127" s="330"/>
      <c r="E127" s="330"/>
      <c r="F127" s="330"/>
      <c r="G127" s="330"/>
      <c r="H127" s="372"/>
    </row>
    <row r="128" spans="1:8" ht="8.25" customHeight="1">
      <c r="A128" s="330"/>
      <c r="B128" s="330"/>
      <c r="C128" s="330"/>
      <c r="D128" s="330"/>
      <c r="E128" s="330"/>
      <c r="F128" s="330"/>
      <c r="G128" s="330"/>
      <c r="H128" s="372"/>
    </row>
    <row r="130" spans="1:5" ht="8.25">
      <c r="A130" s="352" t="s">
        <v>477</v>
      </c>
      <c r="B130" s="352"/>
      <c r="C130" s="352" t="s">
        <v>1582</v>
      </c>
      <c r="D130" s="352"/>
      <c r="E130" s="352"/>
    </row>
    <row r="131" spans="1:5" ht="8.25">
      <c r="A131" s="117" t="s">
        <v>1327</v>
      </c>
      <c r="B131" s="117"/>
      <c r="C131" s="352" t="s">
        <v>1605</v>
      </c>
      <c r="D131" s="352"/>
      <c r="E131" s="352"/>
    </row>
    <row r="132" spans="1:5" ht="8.25">
      <c r="A132" s="352" t="s">
        <v>1328</v>
      </c>
      <c r="B132" s="352"/>
      <c r="C132" s="352" t="s">
        <v>332</v>
      </c>
      <c r="D132" s="352"/>
      <c r="E132" s="352"/>
    </row>
    <row r="133" spans="1:5" ht="8.25">
      <c r="A133" s="117" t="s">
        <v>1329</v>
      </c>
      <c r="B133" s="118" t="s">
        <v>1330</v>
      </c>
      <c r="C133" s="352" t="s">
        <v>1606</v>
      </c>
      <c r="D133" s="352"/>
      <c r="E133" s="352"/>
    </row>
    <row r="134" spans="1:8" ht="8.25">
      <c r="A134" s="365" t="s">
        <v>1331</v>
      </c>
      <c r="B134" s="365"/>
      <c r="C134" s="365"/>
      <c r="D134" s="368" t="s">
        <v>1296</v>
      </c>
      <c r="E134" s="368"/>
      <c r="F134" s="368"/>
      <c r="G134" s="368"/>
      <c r="H134" s="368"/>
    </row>
    <row r="135" spans="1:8" ht="8.25">
      <c r="A135" s="352" t="s">
        <v>1332</v>
      </c>
      <c r="B135" s="352"/>
      <c r="C135" s="352"/>
      <c r="D135" s="366">
        <v>89</v>
      </c>
      <c r="E135" s="369"/>
      <c r="F135" s="369"/>
      <c r="G135" s="369"/>
      <c r="H135" s="369"/>
    </row>
    <row r="136" spans="1:8" ht="8.25">
      <c r="A136" s="352" t="s">
        <v>1333</v>
      </c>
      <c r="B136" s="352"/>
      <c r="C136" s="352"/>
      <c r="D136" s="366">
        <v>75</v>
      </c>
      <c r="E136" s="369"/>
      <c r="F136" s="369"/>
      <c r="G136" s="369"/>
      <c r="H136" s="369"/>
    </row>
    <row r="137" spans="1:8" ht="8.25">
      <c r="A137" s="352" t="s">
        <v>465</v>
      </c>
      <c r="B137" s="352"/>
      <c r="C137" s="352"/>
      <c r="D137" s="367">
        <f>IF(D135=0,,D136/D135*100)</f>
        <v>84.26966292134831</v>
      </c>
      <c r="E137" s="371"/>
      <c r="F137" s="371"/>
      <c r="G137" s="371"/>
      <c r="H137" s="371"/>
    </row>
    <row r="138" spans="1:5" ht="8.25">
      <c r="A138" s="121"/>
      <c r="B138" s="121"/>
      <c r="C138" s="121"/>
      <c r="D138" s="121"/>
      <c r="E138" s="121"/>
    </row>
    <row r="139" spans="1:5" ht="8.25">
      <c r="A139" s="117" t="s">
        <v>1329</v>
      </c>
      <c r="B139" s="118" t="s">
        <v>1330</v>
      </c>
      <c r="C139" s="352" t="s">
        <v>1607</v>
      </c>
      <c r="D139" s="352"/>
      <c r="E139" s="352"/>
    </row>
    <row r="140" spans="1:8" ht="8.25">
      <c r="A140" s="352" t="s">
        <v>1332</v>
      </c>
      <c r="B140" s="352"/>
      <c r="C140" s="352"/>
      <c r="D140" s="366">
        <v>70</v>
      </c>
      <c r="E140" s="369"/>
      <c r="F140" s="369"/>
      <c r="G140" s="369"/>
      <c r="H140" s="369"/>
    </row>
    <row r="141" spans="1:8" ht="8.25">
      <c r="A141" s="352" t="s">
        <v>1333</v>
      </c>
      <c r="B141" s="352"/>
      <c r="C141" s="352"/>
      <c r="D141" s="367">
        <v>75</v>
      </c>
      <c r="E141" s="371"/>
      <c r="F141" s="371"/>
      <c r="G141" s="371"/>
      <c r="H141" s="371"/>
    </row>
    <row r="142" spans="1:8" ht="8.25">
      <c r="A142" s="352" t="s">
        <v>465</v>
      </c>
      <c r="B142" s="352"/>
      <c r="C142" s="352"/>
      <c r="D142" s="367">
        <f>IF(D140=0,,D141/D140*100)</f>
        <v>107.14285714285714</v>
      </c>
      <c r="E142" s="371"/>
      <c r="F142" s="371"/>
      <c r="G142" s="371"/>
      <c r="H142" s="371"/>
    </row>
    <row r="143" spans="1:5" ht="8.25">
      <c r="A143" s="352"/>
      <c r="B143" s="352"/>
      <c r="C143" s="352"/>
      <c r="D143" s="121"/>
      <c r="E143" s="121"/>
    </row>
    <row r="144" spans="1:5" ht="8.25">
      <c r="A144" s="117" t="s">
        <v>1329</v>
      </c>
      <c r="B144" s="118" t="s">
        <v>1330</v>
      </c>
      <c r="C144" s="352" t="s">
        <v>1608</v>
      </c>
      <c r="D144" s="352"/>
      <c r="E144" s="352"/>
    </row>
    <row r="145" spans="1:8" ht="8.25">
      <c r="A145" s="352" t="s">
        <v>1332</v>
      </c>
      <c r="B145" s="352"/>
      <c r="C145" s="352"/>
      <c r="D145" s="366">
        <v>362</v>
      </c>
      <c r="E145" s="369"/>
      <c r="F145" s="369"/>
      <c r="G145" s="369"/>
      <c r="H145" s="369"/>
    </row>
    <row r="146" spans="1:8" ht="8.25">
      <c r="A146" s="352" t="s">
        <v>1333</v>
      </c>
      <c r="B146" s="352"/>
      <c r="C146" s="352"/>
      <c r="D146" s="366">
        <v>182</v>
      </c>
      <c r="E146" s="369"/>
      <c r="F146" s="369"/>
      <c r="G146" s="369"/>
      <c r="H146" s="369"/>
    </row>
    <row r="147" spans="1:8" ht="8.25">
      <c r="A147" s="352" t="s">
        <v>465</v>
      </c>
      <c r="B147" s="352"/>
      <c r="C147" s="352"/>
      <c r="D147" s="367">
        <f>IF(D145=0,,D146/D145*100)</f>
        <v>50.27624309392266</v>
      </c>
      <c r="E147" s="371"/>
      <c r="F147" s="371"/>
      <c r="G147" s="371"/>
      <c r="H147" s="371"/>
    </row>
    <row r="148" spans="1:5" ht="8.25">
      <c r="A148" s="352"/>
      <c r="B148" s="352"/>
      <c r="C148" s="352"/>
      <c r="D148" s="121"/>
      <c r="E148" s="121"/>
    </row>
    <row r="150" spans="1:7" ht="8.25">
      <c r="A150" s="327" t="s">
        <v>463</v>
      </c>
      <c r="B150" s="327"/>
      <c r="C150" s="327"/>
      <c r="D150" s="327"/>
      <c r="E150" s="327"/>
      <c r="F150" s="327"/>
      <c r="G150" s="327"/>
    </row>
    <row r="151" spans="1:8" ht="8.25">
      <c r="A151" s="329" t="s">
        <v>135</v>
      </c>
      <c r="B151" s="330"/>
      <c r="C151" s="330"/>
      <c r="D151" s="330"/>
      <c r="E151" s="330"/>
      <c r="F151" s="330"/>
      <c r="G151" s="330"/>
      <c r="H151" s="372"/>
    </row>
    <row r="152" spans="1:8" ht="8.25">
      <c r="A152" s="330"/>
      <c r="B152" s="330"/>
      <c r="C152" s="330"/>
      <c r="D152" s="330"/>
      <c r="E152" s="330"/>
      <c r="F152" s="330"/>
      <c r="G152" s="330"/>
      <c r="H152" s="372"/>
    </row>
    <row r="153" spans="1:8" ht="8.25">
      <c r="A153" s="330"/>
      <c r="B153" s="330"/>
      <c r="C153" s="330"/>
      <c r="D153" s="330"/>
      <c r="E153" s="330"/>
      <c r="F153" s="330"/>
      <c r="G153" s="330"/>
      <c r="H153" s="372"/>
    </row>
    <row r="154" spans="1:8" ht="8.25">
      <c r="A154" s="330"/>
      <c r="B154" s="330"/>
      <c r="C154" s="330"/>
      <c r="D154" s="330"/>
      <c r="E154" s="330"/>
      <c r="F154" s="330"/>
      <c r="G154" s="330"/>
      <c r="H154" s="372"/>
    </row>
    <row r="156" spans="1:5" ht="8.25">
      <c r="A156" s="352" t="s">
        <v>477</v>
      </c>
      <c r="B156" s="352"/>
      <c r="C156" s="352" t="s">
        <v>1594</v>
      </c>
      <c r="D156" s="352"/>
      <c r="E156" s="352"/>
    </row>
    <row r="157" spans="1:5" ht="8.25">
      <c r="A157" s="117" t="s">
        <v>1327</v>
      </c>
      <c r="B157" s="117"/>
      <c r="C157" s="352" t="s">
        <v>1609</v>
      </c>
      <c r="D157" s="352"/>
      <c r="E157" s="352"/>
    </row>
    <row r="158" spans="1:5" ht="8.25">
      <c r="A158" s="352" t="s">
        <v>1328</v>
      </c>
      <c r="B158" s="352"/>
      <c r="C158" s="352" t="s">
        <v>332</v>
      </c>
      <c r="D158" s="352"/>
      <c r="E158" s="352"/>
    </row>
    <row r="159" spans="1:5" ht="8.25">
      <c r="A159" s="117" t="s">
        <v>1329</v>
      </c>
      <c r="B159" s="118" t="s">
        <v>1330</v>
      </c>
      <c r="C159" s="352" t="s">
        <v>1610</v>
      </c>
      <c r="D159" s="352"/>
      <c r="E159" s="352"/>
    </row>
    <row r="160" spans="1:8" ht="8.25">
      <c r="A160" s="365" t="s">
        <v>1331</v>
      </c>
      <c r="B160" s="365"/>
      <c r="C160" s="365"/>
      <c r="D160" s="368" t="s">
        <v>1296</v>
      </c>
      <c r="E160" s="368"/>
      <c r="F160" s="368"/>
      <c r="G160" s="368"/>
      <c r="H160" s="368"/>
    </row>
    <row r="161" spans="1:8" ht="8.25">
      <c r="A161" s="352" t="s">
        <v>1332</v>
      </c>
      <c r="B161" s="352"/>
      <c r="C161" s="352"/>
      <c r="D161" s="366">
        <v>60</v>
      </c>
      <c r="E161" s="369"/>
      <c r="F161" s="369"/>
      <c r="G161" s="369"/>
      <c r="H161" s="369"/>
    </row>
    <row r="162" spans="1:8" ht="8.25">
      <c r="A162" s="352" t="s">
        <v>1333</v>
      </c>
      <c r="B162" s="352"/>
      <c r="C162" s="352"/>
      <c r="D162" s="366">
        <v>280</v>
      </c>
      <c r="E162" s="369"/>
      <c r="F162" s="369"/>
      <c r="G162" s="369"/>
      <c r="H162" s="369"/>
    </row>
    <row r="163" spans="1:8" ht="8.25">
      <c r="A163" s="352" t="s">
        <v>465</v>
      </c>
      <c r="B163" s="352"/>
      <c r="C163" s="352"/>
      <c r="D163" s="367">
        <f>IF(D161=0,,D162/D161*100)</f>
        <v>466.6666666666667</v>
      </c>
      <c r="E163" s="371"/>
      <c r="F163" s="371"/>
      <c r="G163" s="371"/>
      <c r="H163" s="371"/>
    </row>
    <row r="164" spans="1:5" ht="8.25">
      <c r="A164" s="121"/>
      <c r="B164" s="121"/>
      <c r="C164" s="121"/>
      <c r="D164" s="121"/>
      <c r="E164" s="121"/>
    </row>
    <row r="165" spans="1:5" ht="8.25">
      <c r="A165" s="117" t="s">
        <v>1329</v>
      </c>
      <c r="B165" s="118" t="s">
        <v>1330</v>
      </c>
      <c r="C165" s="352" t="s">
        <v>1611</v>
      </c>
      <c r="D165" s="352"/>
      <c r="E165" s="352"/>
    </row>
    <row r="166" spans="1:8" ht="8.25">
      <c r="A166" s="352" t="s">
        <v>1332</v>
      </c>
      <c r="B166" s="352"/>
      <c r="C166" s="352"/>
      <c r="D166" s="366">
        <v>7</v>
      </c>
      <c r="E166" s="369"/>
      <c r="F166" s="369"/>
      <c r="G166" s="369"/>
      <c r="H166" s="369"/>
    </row>
    <row r="167" spans="1:8" ht="8.25">
      <c r="A167" s="352" t="s">
        <v>1333</v>
      </c>
      <c r="B167" s="352"/>
      <c r="C167" s="352"/>
      <c r="D167" s="366">
        <v>7</v>
      </c>
      <c r="E167" s="369"/>
      <c r="F167" s="369"/>
      <c r="G167" s="369"/>
      <c r="H167" s="369"/>
    </row>
    <row r="168" spans="1:8" ht="8.25">
      <c r="A168" s="352" t="s">
        <v>465</v>
      </c>
      <c r="B168" s="352"/>
      <c r="C168" s="352"/>
      <c r="D168" s="367">
        <f>IF(D166=0,,D167/D166*100)</f>
        <v>100</v>
      </c>
      <c r="E168" s="371"/>
      <c r="F168" s="371"/>
      <c r="G168" s="371"/>
      <c r="H168" s="371"/>
    </row>
    <row r="169" spans="1:5" ht="8.25">
      <c r="A169" s="352"/>
      <c r="B169" s="352"/>
      <c r="C169" s="352"/>
      <c r="D169" s="121"/>
      <c r="E169" s="121"/>
    </row>
    <row r="171" spans="1:7" ht="8.25">
      <c r="A171" s="327" t="s">
        <v>463</v>
      </c>
      <c r="B171" s="327"/>
      <c r="C171" s="327"/>
      <c r="D171" s="327"/>
      <c r="E171" s="327"/>
      <c r="F171" s="327"/>
      <c r="G171" s="327"/>
    </row>
    <row r="172" spans="1:8" ht="8.25">
      <c r="A172" s="329" t="s">
        <v>136</v>
      </c>
      <c r="B172" s="330"/>
      <c r="C172" s="330"/>
      <c r="D172" s="330"/>
      <c r="E172" s="330"/>
      <c r="F172" s="330"/>
      <c r="G172" s="330"/>
      <c r="H172" s="372"/>
    </row>
    <row r="173" spans="1:8" ht="8.25">
      <c r="A173" s="330"/>
      <c r="B173" s="330"/>
      <c r="C173" s="330"/>
      <c r="D173" s="330"/>
      <c r="E173" s="330"/>
      <c r="F173" s="330"/>
      <c r="G173" s="330"/>
      <c r="H173" s="372"/>
    </row>
    <row r="174" spans="1:8" ht="8.25">
      <c r="A174" s="330"/>
      <c r="B174" s="330"/>
      <c r="C174" s="330"/>
      <c r="D174" s="330"/>
      <c r="E174" s="330"/>
      <c r="F174" s="330"/>
      <c r="G174" s="330"/>
      <c r="H174" s="372"/>
    </row>
    <row r="175" spans="1:8" ht="8.25">
      <c r="A175" s="330"/>
      <c r="B175" s="330"/>
      <c r="C175" s="330"/>
      <c r="D175" s="330"/>
      <c r="E175" s="330"/>
      <c r="F175" s="330"/>
      <c r="G175" s="330"/>
      <c r="H175" s="372"/>
    </row>
  </sheetData>
  <mergeCells count="108">
    <mergeCell ref="A5:C8"/>
    <mergeCell ref="A53:H53"/>
    <mergeCell ref="A54:H55"/>
    <mergeCell ref="A30:H30"/>
    <mergeCell ref="A31:H32"/>
    <mergeCell ref="A74:H74"/>
    <mergeCell ref="A75:H76"/>
    <mergeCell ref="A79:D79"/>
    <mergeCell ref="E79:H79"/>
    <mergeCell ref="B81:B83"/>
    <mergeCell ref="C81:C83"/>
    <mergeCell ref="D81:D83"/>
    <mergeCell ref="B84:B86"/>
    <mergeCell ref="C84:C86"/>
    <mergeCell ref="D84:D86"/>
    <mergeCell ref="B87:B89"/>
    <mergeCell ref="C87:C89"/>
    <mergeCell ref="D87:D89"/>
    <mergeCell ref="A109:C109"/>
    <mergeCell ref="C106:E106"/>
    <mergeCell ref="A107:B107"/>
    <mergeCell ref="C107:E107"/>
    <mergeCell ref="C108:E108"/>
    <mergeCell ref="A98:G98"/>
    <mergeCell ref="A99:H102"/>
    <mergeCell ref="A105:B105"/>
    <mergeCell ref="C105:E105"/>
    <mergeCell ref="A110:C110"/>
    <mergeCell ref="A111:C111"/>
    <mergeCell ref="D109:H109"/>
    <mergeCell ref="D110:H110"/>
    <mergeCell ref="D111:H111"/>
    <mergeCell ref="A112:C112"/>
    <mergeCell ref="C114:E114"/>
    <mergeCell ref="A115:C115"/>
    <mergeCell ref="A116:C116"/>
    <mergeCell ref="D112:H112"/>
    <mergeCell ref="A117:C117"/>
    <mergeCell ref="A118:C118"/>
    <mergeCell ref="C119:E119"/>
    <mergeCell ref="D118:H118"/>
    <mergeCell ref="D117:H117"/>
    <mergeCell ref="A124:G124"/>
    <mergeCell ref="A125:H128"/>
    <mergeCell ref="A130:B130"/>
    <mergeCell ref="C130:E130"/>
    <mergeCell ref="A132:B132"/>
    <mergeCell ref="C132:E132"/>
    <mergeCell ref="C133:E133"/>
    <mergeCell ref="D135:H135"/>
    <mergeCell ref="D140:H140"/>
    <mergeCell ref="A135:C135"/>
    <mergeCell ref="A136:C136"/>
    <mergeCell ref="A137:C137"/>
    <mergeCell ref="D136:H136"/>
    <mergeCell ref="D137:H137"/>
    <mergeCell ref="A147:C147"/>
    <mergeCell ref="A141:C141"/>
    <mergeCell ref="A142:C142"/>
    <mergeCell ref="A143:C143"/>
    <mergeCell ref="C144:E144"/>
    <mergeCell ref="D141:H141"/>
    <mergeCell ref="D142:H142"/>
    <mergeCell ref="D146:H146"/>
    <mergeCell ref="D147:H147"/>
    <mergeCell ref="A145:C145"/>
    <mergeCell ref="C159:E159"/>
    <mergeCell ref="A148:C148"/>
    <mergeCell ref="A150:G150"/>
    <mergeCell ref="A151:H154"/>
    <mergeCell ref="A156:B156"/>
    <mergeCell ref="C156:E156"/>
    <mergeCell ref="A171:G171"/>
    <mergeCell ref="A167:C167"/>
    <mergeCell ref="A168:C168"/>
    <mergeCell ref="A169:C169"/>
    <mergeCell ref="D167:H167"/>
    <mergeCell ref="D168:H168"/>
    <mergeCell ref="A166:C166"/>
    <mergeCell ref="D166:H166"/>
    <mergeCell ref="D115:H115"/>
    <mergeCell ref="D116:H116"/>
    <mergeCell ref="A122:C122"/>
    <mergeCell ref="A134:C134"/>
    <mergeCell ref="C157:E157"/>
    <mergeCell ref="A158:B158"/>
    <mergeCell ref="D145:H145"/>
    <mergeCell ref="C158:E158"/>
    <mergeCell ref="A172:H175"/>
    <mergeCell ref="A160:C160"/>
    <mergeCell ref="A161:C161"/>
    <mergeCell ref="A162:C162"/>
    <mergeCell ref="A163:C163"/>
    <mergeCell ref="D160:H160"/>
    <mergeCell ref="D161:H161"/>
    <mergeCell ref="D162:H162"/>
    <mergeCell ref="D163:H163"/>
    <mergeCell ref="C165:E165"/>
    <mergeCell ref="A146:C146"/>
    <mergeCell ref="D120:H120"/>
    <mergeCell ref="D121:H121"/>
    <mergeCell ref="D122:H122"/>
    <mergeCell ref="D134:H134"/>
    <mergeCell ref="C131:E131"/>
    <mergeCell ref="A120:C120"/>
    <mergeCell ref="A121:C121"/>
    <mergeCell ref="C139:E139"/>
    <mergeCell ref="A140:C140"/>
  </mergeCells>
  <printOptions/>
  <pageMargins left="0.75" right="0.75" top="1" bottom="1" header="0.4921259845" footer="0.4921259845"/>
  <pageSetup horizontalDpi="600" verticalDpi="600" orientation="portrait" paperSize="9" r:id="rId1"/>
  <headerFooter alignWithMargins="0">
    <oddHeader>&amp;C&amp;F</oddHeader>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UMB 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hronec</cp:lastModifiedBy>
  <cp:lastPrinted>2013-08-31T18:39:48Z</cp:lastPrinted>
  <dcterms:created xsi:type="dcterms:W3CDTF">2010-06-11T09:04:47Z</dcterms:created>
  <dcterms:modified xsi:type="dcterms:W3CDTF">2013-08-31T18:39:49Z</dcterms:modified>
  <cp:category/>
  <cp:version/>
  <cp:contentType/>
  <cp:contentStatus/>
</cp:coreProperties>
</file>