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18" sheetId="4" r:id="rId1"/>
    <sheet name="Hárok1" sheetId="5" r:id="rId2"/>
  </sheets>
  <definedNames>
    <definedName name="_xlnm.Print_Area" localSheetId="0">'2018'!$A$1:$I$480</definedName>
  </definedNames>
  <calcPr calcId="152511"/>
</workbook>
</file>

<file path=xl/calcChain.xml><?xml version="1.0" encoding="utf-8"?>
<calcChain xmlns="http://schemas.openxmlformats.org/spreadsheetml/2006/main">
  <c r="G313" i="4" l="1"/>
  <c r="H457" i="4" l="1"/>
  <c r="H475" i="4" s="1"/>
  <c r="H443" i="4"/>
  <c r="H438" i="4"/>
  <c r="H434" i="4"/>
  <c r="H431" i="4"/>
  <c r="H428" i="4"/>
  <c r="H419" i="4"/>
  <c r="H405" i="4"/>
  <c r="H399" i="4"/>
  <c r="H387" i="4"/>
  <c r="H383" i="4"/>
  <c r="H376" i="4"/>
  <c r="H372" i="4"/>
  <c r="H313" i="4" l="1"/>
  <c r="H299" i="4"/>
  <c r="H294" i="4"/>
  <c r="H271" i="4"/>
  <c r="H264" i="4"/>
  <c r="H268" i="4"/>
  <c r="H259" i="4"/>
  <c r="H255" i="4"/>
  <c r="H228" i="4"/>
  <c r="H225" i="4"/>
  <c r="H218" i="4" l="1"/>
  <c r="H208" i="4"/>
  <c r="H193" i="4"/>
  <c r="H190" i="4"/>
  <c r="H184" i="4"/>
  <c r="H179" i="4"/>
  <c r="H175" i="4"/>
  <c r="H170" i="4"/>
  <c r="H249" i="4" l="1"/>
  <c r="H235" i="4"/>
  <c r="H354" i="4"/>
  <c r="H422" i="4"/>
  <c r="H408" i="4"/>
  <c r="H212" i="4"/>
  <c r="H202" i="4"/>
  <c r="H197" i="4"/>
  <c r="H196" i="4" l="1"/>
  <c r="H447" i="4"/>
  <c r="H474" i="4" s="1"/>
  <c r="H464" i="4" s="1"/>
  <c r="H357" i="4"/>
  <c r="H363" i="4" l="1"/>
  <c r="H366" i="4" l="1"/>
  <c r="H165" i="4" l="1"/>
  <c r="H113" i="4"/>
  <c r="H110" i="4" s="1"/>
  <c r="H452" i="4"/>
  <c r="H470" i="4" s="1"/>
  <c r="H100" i="4"/>
  <c r="H54" i="4"/>
  <c r="H395" i="4" l="1"/>
  <c r="H473" i="4" s="1"/>
  <c r="H45" i="4"/>
  <c r="H42" i="4"/>
  <c r="H96" i="4"/>
  <c r="H107" i="4" s="1"/>
  <c r="H469" i="4" s="1"/>
  <c r="H462" i="4" s="1"/>
  <c r="H35" i="4"/>
  <c r="H27" i="4"/>
  <c r="H16" i="4"/>
  <c r="H463" i="4" l="1"/>
  <c r="H476" i="4"/>
  <c r="H25" i="4"/>
  <c r="H13" i="4"/>
  <c r="H10" i="4"/>
  <c r="H8" i="4" l="1"/>
  <c r="H92" i="4" s="1"/>
  <c r="H468" i="4" s="1"/>
  <c r="E331" i="4"/>
  <c r="G331" i="4" s="1"/>
  <c r="E351" i="4"/>
  <c r="G351" i="4" s="1"/>
  <c r="I331" i="4" l="1"/>
  <c r="I351" i="4"/>
  <c r="H471" i="4"/>
  <c r="H461" i="4"/>
  <c r="H465" i="4" s="1"/>
  <c r="C313" i="4"/>
  <c r="E89" i="4" l="1"/>
  <c r="G89" i="4" s="1"/>
  <c r="I89" i="4" l="1"/>
  <c r="E336" i="5"/>
  <c r="E338" i="5"/>
  <c r="E458" i="5"/>
  <c r="C439" i="5"/>
  <c r="E439" i="5" s="1"/>
  <c r="E437" i="5"/>
  <c r="E434" i="5"/>
  <c r="C434" i="5"/>
  <c r="C451" i="5" s="1"/>
  <c r="E451" i="5" s="1"/>
  <c r="E432" i="5"/>
  <c r="E427" i="5"/>
  <c r="E426" i="5"/>
  <c r="C425" i="5"/>
  <c r="E423" i="5"/>
  <c r="E422" i="5"/>
  <c r="C421" i="5"/>
  <c r="E421" i="5" s="1"/>
  <c r="E418" i="5"/>
  <c r="C417" i="5"/>
  <c r="E417" i="5" s="1"/>
  <c r="E415" i="5"/>
  <c r="C414" i="5"/>
  <c r="E414" i="5" s="1"/>
  <c r="E412" i="5"/>
  <c r="C411" i="5"/>
  <c r="E411" i="5" s="1"/>
  <c r="E409" i="5"/>
  <c r="E408" i="5"/>
  <c r="E407" i="5"/>
  <c r="E406" i="5"/>
  <c r="C405" i="5"/>
  <c r="E403" i="5"/>
  <c r="C402" i="5"/>
  <c r="E402" i="5" s="1"/>
  <c r="E400" i="5"/>
  <c r="E399" i="5"/>
  <c r="E398" i="5"/>
  <c r="E397" i="5"/>
  <c r="E396" i="5"/>
  <c r="E395" i="5"/>
  <c r="E394" i="5"/>
  <c r="E393" i="5"/>
  <c r="E392" i="5"/>
  <c r="E391" i="5"/>
  <c r="C391" i="5"/>
  <c r="E389" i="5"/>
  <c r="C388" i="5"/>
  <c r="E388" i="5" s="1"/>
  <c r="E386" i="5"/>
  <c r="E385" i="5"/>
  <c r="E384" i="5"/>
  <c r="E383" i="5"/>
  <c r="C382" i="5"/>
  <c r="E376" i="5"/>
  <c r="E375" i="5"/>
  <c r="E374" i="5"/>
  <c r="E373" i="5"/>
  <c r="E370" i="5" s="1"/>
  <c r="E372" i="5"/>
  <c r="E371" i="5"/>
  <c r="C370" i="5"/>
  <c r="E368" i="5"/>
  <c r="E367" i="5"/>
  <c r="C366" i="5"/>
  <c r="E366" i="5" s="1"/>
  <c r="E364" i="5"/>
  <c r="E363" i="5"/>
  <c r="E362" i="5"/>
  <c r="E361" i="5"/>
  <c r="E360" i="5"/>
  <c r="C359" i="5"/>
  <c r="E357" i="5"/>
  <c r="E356" i="5"/>
  <c r="C355" i="5"/>
  <c r="E353" i="5"/>
  <c r="E352" i="5"/>
  <c r="E351" i="5"/>
  <c r="E350" i="5"/>
  <c r="E349" i="5"/>
  <c r="C349" i="5"/>
  <c r="E347" i="5"/>
  <c r="E346" i="5"/>
  <c r="C346" i="5"/>
  <c r="E344" i="5"/>
  <c r="E343" i="5"/>
  <c r="E342" i="5"/>
  <c r="E341" i="5"/>
  <c r="E340" i="5" s="1"/>
  <c r="C340" i="5"/>
  <c r="E337" i="5"/>
  <c r="C336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C302" i="5"/>
  <c r="E300" i="5"/>
  <c r="E299" i="5"/>
  <c r="E298" i="5"/>
  <c r="E297" i="5"/>
  <c r="E296" i="5"/>
  <c r="E295" i="5"/>
  <c r="E294" i="5"/>
  <c r="E293" i="5"/>
  <c r="E291" i="5"/>
  <c r="E290" i="5"/>
  <c r="C289" i="5"/>
  <c r="E287" i="5"/>
  <c r="E286" i="5"/>
  <c r="E285" i="5"/>
  <c r="C284" i="5"/>
  <c r="E284" i="5" s="1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C261" i="5"/>
  <c r="E261" i="5" s="1"/>
  <c r="E259" i="5"/>
  <c r="C258" i="5"/>
  <c r="E258" i="5" s="1"/>
  <c r="E256" i="5"/>
  <c r="E255" i="5"/>
  <c r="C254" i="5"/>
  <c r="E254" i="5" s="1"/>
  <c r="E252" i="5"/>
  <c r="E251" i="5"/>
  <c r="E250" i="5"/>
  <c r="E249" i="5"/>
  <c r="C249" i="5"/>
  <c r="E247" i="5"/>
  <c r="E246" i="5"/>
  <c r="E245" i="5"/>
  <c r="C245" i="5"/>
  <c r="E243" i="5"/>
  <c r="E242" i="5"/>
  <c r="E241" i="5"/>
  <c r="E240" i="5"/>
  <c r="C239" i="5"/>
  <c r="E239" i="5" s="1"/>
  <c r="E237" i="5"/>
  <c r="E236" i="5"/>
  <c r="E235" i="5"/>
  <c r="E234" i="5"/>
  <c r="E233" i="5"/>
  <c r="E232" i="5"/>
  <c r="E231" i="5"/>
  <c r="E230" i="5"/>
  <c r="E229" i="5"/>
  <c r="E228" i="5"/>
  <c r="C227" i="5"/>
  <c r="E227" i="5" s="1"/>
  <c r="E225" i="5"/>
  <c r="E224" i="5"/>
  <c r="E223" i="5"/>
  <c r="E222" i="5"/>
  <c r="E221" i="5"/>
  <c r="C220" i="5"/>
  <c r="E220" i="5" s="1"/>
  <c r="E218" i="5"/>
  <c r="C217" i="5"/>
  <c r="E217" i="5" s="1"/>
  <c r="E215" i="5"/>
  <c r="E214" i="5"/>
  <c r="E213" i="5"/>
  <c r="E212" i="5"/>
  <c r="E211" i="5"/>
  <c r="E210" i="5"/>
  <c r="C210" i="5"/>
  <c r="E208" i="5"/>
  <c r="E207" i="5"/>
  <c r="E206" i="5"/>
  <c r="E205" i="5"/>
  <c r="C204" i="5"/>
  <c r="E204" i="5" s="1"/>
  <c r="E202" i="5"/>
  <c r="E201" i="5"/>
  <c r="C201" i="5"/>
  <c r="E199" i="5"/>
  <c r="E198" i="5"/>
  <c r="E197" i="5"/>
  <c r="E196" i="5"/>
  <c r="C195" i="5"/>
  <c r="E195" i="5" s="1"/>
  <c r="E194" i="5"/>
  <c r="E193" i="5"/>
  <c r="E192" i="5"/>
  <c r="E191" i="5"/>
  <c r="C190" i="5"/>
  <c r="E190" i="5" s="1"/>
  <c r="C189" i="5"/>
  <c r="E189" i="5" s="1"/>
  <c r="E187" i="5"/>
  <c r="C186" i="5"/>
  <c r="E186" i="5" s="1"/>
  <c r="E184" i="5"/>
  <c r="C183" i="5"/>
  <c r="E183" i="5" s="1"/>
  <c r="E181" i="5"/>
  <c r="E180" i="5"/>
  <c r="E179" i="5"/>
  <c r="C178" i="5"/>
  <c r="E178" i="5" s="1"/>
  <c r="E176" i="5"/>
  <c r="E175" i="5"/>
  <c r="E174" i="5"/>
  <c r="C173" i="5"/>
  <c r="E173" i="5" s="1"/>
  <c r="E171" i="5"/>
  <c r="E170" i="5"/>
  <c r="C169" i="5"/>
  <c r="E167" i="5"/>
  <c r="E166" i="5"/>
  <c r="E165" i="5"/>
  <c r="C164" i="5"/>
  <c r="E164" i="5" s="1"/>
  <c r="E162" i="5"/>
  <c r="E161" i="5"/>
  <c r="E160" i="5"/>
  <c r="C159" i="5"/>
  <c r="E159" i="5" s="1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C107" i="5"/>
  <c r="E107" i="5" s="1"/>
  <c r="E106" i="5"/>
  <c r="E105" i="5"/>
  <c r="E99" i="5"/>
  <c r="E98" i="5"/>
  <c r="E97" i="5"/>
  <c r="E96" i="5"/>
  <c r="E95" i="5"/>
  <c r="C94" i="5"/>
  <c r="E92" i="5"/>
  <c r="E91" i="5"/>
  <c r="C90" i="5"/>
  <c r="E90" i="5" s="1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C54" i="5"/>
  <c r="E52" i="5"/>
  <c r="E51" i="5"/>
  <c r="E50" i="5"/>
  <c r="E49" i="5"/>
  <c r="E48" i="5"/>
  <c r="E47" i="5"/>
  <c r="E46" i="5"/>
  <c r="C45" i="5"/>
  <c r="E43" i="5"/>
  <c r="C42" i="5"/>
  <c r="E42" i="5" s="1"/>
  <c r="E40" i="5"/>
  <c r="E39" i="5"/>
  <c r="E38" i="5"/>
  <c r="E37" i="5"/>
  <c r="E36" i="5"/>
  <c r="C35" i="5"/>
  <c r="E35" i="5" s="1"/>
  <c r="E33" i="5"/>
  <c r="E32" i="5"/>
  <c r="E31" i="5"/>
  <c r="E30" i="5"/>
  <c r="E29" i="5"/>
  <c r="E28" i="5"/>
  <c r="C27" i="5"/>
  <c r="E23" i="5"/>
  <c r="E22" i="5"/>
  <c r="E21" i="5"/>
  <c r="E20" i="5"/>
  <c r="E19" i="5"/>
  <c r="E18" i="5"/>
  <c r="E17" i="5"/>
  <c r="C16" i="5"/>
  <c r="E16" i="5" s="1"/>
  <c r="E14" i="5"/>
  <c r="C13" i="5"/>
  <c r="E13" i="5" s="1"/>
  <c r="E11" i="5"/>
  <c r="E10" i="5" s="1"/>
  <c r="E8" i="5" s="1"/>
  <c r="C10" i="5"/>
  <c r="C8" i="5"/>
  <c r="E94" i="5" l="1"/>
  <c r="E101" i="5" s="1"/>
  <c r="E443" i="5" s="1"/>
  <c r="E450" i="5" s="1"/>
  <c r="C101" i="5"/>
  <c r="C443" i="5" s="1"/>
  <c r="E302" i="5"/>
  <c r="E359" i="5"/>
  <c r="E382" i="5"/>
  <c r="E289" i="5"/>
  <c r="E405" i="5"/>
  <c r="C86" i="5"/>
  <c r="C25" i="5"/>
  <c r="E54" i="5"/>
  <c r="C378" i="5"/>
  <c r="C454" i="5" s="1"/>
  <c r="E45" i="5"/>
  <c r="C104" i="5"/>
  <c r="E104" i="5" s="1"/>
  <c r="E355" i="5"/>
  <c r="C429" i="5"/>
  <c r="C445" i="5" s="1"/>
  <c r="C455" i="5" s="1"/>
  <c r="C449" i="5"/>
  <c r="C442" i="5"/>
  <c r="C450" i="5"/>
  <c r="E27" i="5"/>
  <c r="E25" i="5" s="1"/>
  <c r="E86" i="5" s="1"/>
  <c r="E442" i="5" s="1"/>
  <c r="E449" i="5" s="1"/>
  <c r="E169" i="5"/>
  <c r="E425" i="5"/>
  <c r="C456" i="5"/>
  <c r="E456" i="5" s="1"/>
  <c r="E381" i="4"/>
  <c r="G381" i="4" s="1"/>
  <c r="I381" i="4" l="1"/>
  <c r="E378" i="5"/>
  <c r="E444" i="5" s="1"/>
  <c r="E454" i="5" s="1"/>
  <c r="E452" i="5"/>
  <c r="C444" i="5"/>
  <c r="E429" i="5"/>
  <c r="E445" i="5" s="1"/>
  <c r="E455" i="5" s="1"/>
  <c r="C446" i="5"/>
  <c r="E446" i="5" s="1"/>
  <c r="C452" i="5"/>
  <c r="C457" i="5"/>
  <c r="E90" i="4"/>
  <c r="G90" i="4" s="1"/>
  <c r="I90" i="4" l="1"/>
  <c r="E457" i="5"/>
  <c r="E459" i="5" s="1"/>
  <c r="C459" i="5"/>
  <c r="E368" i="4"/>
  <c r="G368" i="4" s="1"/>
  <c r="E359" i="4"/>
  <c r="G359" i="4" s="1"/>
  <c r="E346" i="4"/>
  <c r="G346" i="4" s="1"/>
  <c r="E329" i="4"/>
  <c r="G329" i="4" s="1"/>
  <c r="E52" i="4"/>
  <c r="G52" i="4" s="1"/>
  <c r="I329" i="4" l="1"/>
  <c r="I346" i="4"/>
  <c r="I359" i="4"/>
  <c r="I52" i="4"/>
  <c r="I368" i="4"/>
  <c r="E400" i="4"/>
  <c r="G400" i="4" s="1"/>
  <c r="E401" i="4"/>
  <c r="G401" i="4" s="1"/>
  <c r="E402" i="4"/>
  <c r="G402" i="4" s="1"/>
  <c r="E403" i="4"/>
  <c r="G403" i="4" s="1"/>
  <c r="E406" i="4"/>
  <c r="G406" i="4" s="1"/>
  <c r="E409" i="4"/>
  <c r="G409" i="4" s="1"/>
  <c r="E410" i="4"/>
  <c r="G410" i="4" s="1"/>
  <c r="E411" i="4"/>
  <c r="G411" i="4" s="1"/>
  <c r="E412" i="4"/>
  <c r="G412" i="4" s="1"/>
  <c r="E413" i="4"/>
  <c r="G413" i="4" s="1"/>
  <c r="E414" i="4"/>
  <c r="G414" i="4" s="1"/>
  <c r="E415" i="4"/>
  <c r="G415" i="4" s="1"/>
  <c r="E416" i="4"/>
  <c r="G416" i="4" s="1"/>
  <c r="E417" i="4"/>
  <c r="G417" i="4" s="1"/>
  <c r="E420" i="4"/>
  <c r="G420" i="4" s="1"/>
  <c r="E423" i="4"/>
  <c r="G423" i="4" s="1"/>
  <c r="E424" i="4"/>
  <c r="G424" i="4" s="1"/>
  <c r="E425" i="4"/>
  <c r="G425" i="4" s="1"/>
  <c r="E426" i="4"/>
  <c r="G426" i="4" s="1"/>
  <c r="E429" i="4"/>
  <c r="G429" i="4" s="1"/>
  <c r="E432" i="4"/>
  <c r="G432" i="4" s="1"/>
  <c r="E435" i="4"/>
  <c r="G435" i="4" s="1"/>
  <c r="E439" i="4"/>
  <c r="G439" i="4" s="1"/>
  <c r="E440" i="4"/>
  <c r="G440" i="4" s="1"/>
  <c r="E444" i="4"/>
  <c r="G444" i="4" s="1"/>
  <c r="E445" i="4"/>
  <c r="G445" i="4" s="1"/>
  <c r="E450" i="4"/>
  <c r="G450" i="4" s="1"/>
  <c r="E455" i="4"/>
  <c r="G455" i="4" s="1"/>
  <c r="E393" i="4"/>
  <c r="G393" i="4" s="1"/>
  <c r="E384" i="4"/>
  <c r="G384" i="4" s="1"/>
  <c r="E385" i="4"/>
  <c r="G385" i="4" s="1"/>
  <c r="E388" i="4"/>
  <c r="G388" i="4" s="1"/>
  <c r="E389" i="4"/>
  <c r="G389" i="4" s="1"/>
  <c r="E390" i="4"/>
  <c r="G390" i="4" s="1"/>
  <c r="E391" i="4"/>
  <c r="G391" i="4" s="1"/>
  <c r="E377" i="4"/>
  <c r="E378" i="4"/>
  <c r="G378" i="4" s="1"/>
  <c r="E379" i="4"/>
  <c r="G379" i="4" s="1"/>
  <c r="E380" i="4"/>
  <c r="G380" i="4" s="1"/>
  <c r="E369" i="4"/>
  <c r="G369" i="4" s="1"/>
  <c r="E370" i="4"/>
  <c r="G370" i="4" s="1"/>
  <c r="E74" i="4"/>
  <c r="G74" i="4" s="1"/>
  <c r="E69" i="4"/>
  <c r="G69" i="4" s="1"/>
  <c r="E70" i="4"/>
  <c r="G70" i="4" s="1"/>
  <c r="E72" i="4"/>
  <c r="G72" i="4" s="1"/>
  <c r="E265" i="4"/>
  <c r="G265" i="4" s="1"/>
  <c r="E266" i="4"/>
  <c r="G266" i="4" s="1"/>
  <c r="E269" i="4"/>
  <c r="G269" i="4" s="1"/>
  <c r="E272" i="4"/>
  <c r="G272" i="4" s="1"/>
  <c r="E273" i="4"/>
  <c r="G273" i="4" s="1"/>
  <c r="E274" i="4"/>
  <c r="G274" i="4" s="1"/>
  <c r="E275" i="4"/>
  <c r="G275" i="4" s="1"/>
  <c r="E276" i="4"/>
  <c r="G276" i="4" s="1"/>
  <c r="E277" i="4"/>
  <c r="G277" i="4" s="1"/>
  <c r="E278" i="4"/>
  <c r="G278" i="4" s="1"/>
  <c r="E279" i="4"/>
  <c r="G279" i="4" s="1"/>
  <c r="E280" i="4"/>
  <c r="G280" i="4" s="1"/>
  <c r="E281" i="4"/>
  <c r="G281" i="4" s="1"/>
  <c r="E282" i="4"/>
  <c r="G282" i="4" s="1"/>
  <c r="E283" i="4"/>
  <c r="G283" i="4" s="1"/>
  <c r="E284" i="4"/>
  <c r="G284" i="4" s="1"/>
  <c r="E285" i="4"/>
  <c r="G285" i="4" s="1"/>
  <c r="E286" i="4"/>
  <c r="G286" i="4" s="1"/>
  <c r="E287" i="4"/>
  <c r="G287" i="4" s="1"/>
  <c r="E288" i="4"/>
  <c r="G288" i="4" s="1"/>
  <c r="E289" i="4"/>
  <c r="G289" i="4" s="1"/>
  <c r="E290" i="4"/>
  <c r="G290" i="4" s="1"/>
  <c r="E291" i="4"/>
  <c r="G291" i="4" s="1"/>
  <c r="E292" i="4"/>
  <c r="G292" i="4" s="1"/>
  <c r="E295" i="4"/>
  <c r="G295" i="4" s="1"/>
  <c r="E296" i="4"/>
  <c r="G296" i="4" s="1"/>
  <c r="E297" i="4"/>
  <c r="G297" i="4" s="1"/>
  <c r="E77" i="4"/>
  <c r="G77" i="4" s="1"/>
  <c r="E78" i="4"/>
  <c r="G78" i="4" s="1"/>
  <c r="E80" i="4"/>
  <c r="G80" i="4" s="1"/>
  <c r="E81" i="4"/>
  <c r="G81" i="4" s="1"/>
  <c r="E82" i="4"/>
  <c r="G82" i="4" s="1"/>
  <c r="E83" i="4"/>
  <c r="G83" i="4" s="1"/>
  <c r="E84" i="4"/>
  <c r="G84" i="4" s="1"/>
  <c r="E86" i="4"/>
  <c r="G86" i="4" s="1"/>
  <c r="E87" i="4"/>
  <c r="G87" i="4" s="1"/>
  <c r="E88" i="4"/>
  <c r="G88" i="4" s="1"/>
  <c r="E97" i="4"/>
  <c r="G97" i="4" s="1"/>
  <c r="E98" i="4"/>
  <c r="G98" i="4" s="1"/>
  <c r="E101" i="4"/>
  <c r="G101" i="4" s="1"/>
  <c r="E102" i="4"/>
  <c r="G102" i="4" s="1"/>
  <c r="E103" i="4"/>
  <c r="G103" i="4" s="1"/>
  <c r="E104" i="4"/>
  <c r="G104" i="4" s="1"/>
  <c r="E105" i="4"/>
  <c r="G105" i="4" s="1"/>
  <c r="E111" i="4"/>
  <c r="E112" i="4"/>
  <c r="G112" i="4" s="1"/>
  <c r="E114" i="4"/>
  <c r="G114" i="4" s="1"/>
  <c r="E115" i="4"/>
  <c r="G115" i="4" s="1"/>
  <c r="E116" i="4"/>
  <c r="G116" i="4" s="1"/>
  <c r="E117" i="4"/>
  <c r="G117" i="4" s="1"/>
  <c r="E118" i="4"/>
  <c r="G118" i="4" s="1"/>
  <c r="E119" i="4"/>
  <c r="G119" i="4" s="1"/>
  <c r="E120" i="4"/>
  <c r="G120" i="4" s="1"/>
  <c r="E121" i="4"/>
  <c r="G121" i="4" s="1"/>
  <c r="E122" i="4"/>
  <c r="G122" i="4" s="1"/>
  <c r="E123" i="4"/>
  <c r="G123" i="4" s="1"/>
  <c r="E124" i="4"/>
  <c r="G124" i="4" s="1"/>
  <c r="E125" i="4"/>
  <c r="G125" i="4" s="1"/>
  <c r="E126" i="4"/>
  <c r="G126" i="4" s="1"/>
  <c r="E127" i="4"/>
  <c r="G127" i="4" s="1"/>
  <c r="E128" i="4"/>
  <c r="G128" i="4" s="1"/>
  <c r="E129" i="4"/>
  <c r="G129" i="4" s="1"/>
  <c r="E130" i="4"/>
  <c r="G130" i="4" s="1"/>
  <c r="E131" i="4"/>
  <c r="G131" i="4" s="1"/>
  <c r="E132" i="4"/>
  <c r="G132" i="4" s="1"/>
  <c r="E133" i="4"/>
  <c r="G133" i="4" s="1"/>
  <c r="E134" i="4"/>
  <c r="G134" i="4" s="1"/>
  <c r="E135" i="4"/>
  <c r="G135" i="4" s="1"/>
  <c r="E136" i="4"/>
  <c r="G136" i="4" s="1"/>
  <c r="E137" i="4"/>
  <c r="G137" i="4" s="1"/>
  <c r="E138" i="4"/>
  <c r="G138" i="4" s="1"/>
  <c r="E139" i="4"/>
  <c r="G139" i="4" s="1"/>
  <c r="E140" i="4"/>
  <c r="G140" i="4" s="1"/>
  <c r="E141" i="4"/>
  <c r="G141" i="4" s="1"/>
  <c r="E142" i="4"/>
  <c r="G142" i="4" s="1"/>
  <c r="E143" i="4"/>
  <c r="G143" i="4" s="1"/>
  <c r="E144" i="4"/>
  <c r="G144" i="4" s="1"/>
  <c r="E145" i="4"/>
  <c r="G145" i="4" s="1"/>
  <c r="E146" i="4"/>
  <c r="G146" i="4" s="1"/>
  <c r="E147" i="4"/>
  <c r="G147" i="4" s="1"/>
  <c r="E148" i="4"/>
  <c r="G148" i="4" s="1"/>
  <c r="E149" i="4"/>
  <c r="G149" i="4" s="1"/>
  <c r="E150" i="4"/>
  <c r="G150" i="4" s="1"/>
  <c r="E151" i="4"/>
  <c r="G151" i="4" s="1"/>
  <c r="E152" i="4"/>
  <c r="G152" i="4" s="1"/>
  <c r="E153" i="4"/>
  <c r="G153" i="4" s="1"/>
  <c r="E154" i="4"/>
  <c r="G154" i="4" s="1"/>
  <c r="E155" i="4"/>
  <c r="G155" i="4" s="1"/>
  <c r="E156" i="4"/>
  <c r="G156" i="4" s="1"/>
  <c r="E157" i="4"/>
  <c r="G157" i="4" s="1"/>
  <c r="E158" i="4"/>
  <c r="G158" i="4" s="1"/>
  <c r="E159" i="4"/>
  <c r="G159" i="4" s="1"/>
  <c r="E160" i="4"/>
  <c r="G160" i="4" s="1"/>
  <c r="E161" i="4"/>
  <c r="G161" i="4" s="1"/>
  <c r="E162" i="4"/>
  <c r="G162" i="4" s="1"/>
  <c r="E163" i="4"/>
  <c r="G163" i="4" s="1"/>
  <c r="E166" i="4"/>
  <c r="G166" i="4" s="1"/>
  <c r="E167" i="4"/>
  <c r="G167" i="4" s="1"/>
  <c r="E168" i="4"/>
  <c r="G168" i="4" s="1"/>
  <c r="E171" i="4"/>
  <c r="G171" i="4" s="1"/>
  <c r="E172" i="4"/>
  <c r="G172" i="4" s="1"/>
  <c r="E173" i="4"/>
  <c r="G173" i="4" s="1"/>
  <c r="E176" i="4"/>
  <c r="G176" i="4" s="1"/>
  <c r="E177" i="4"/>
  <c r="G177" i="4" s="1"/>
  <c r="E180" i="4"/>
  <c r="G180" i="4" s="1"/>
  <c r="E181" i="4"/>
  <c r="G181" i="4" s="1"/>
  <c r="E182" i="4"/>
  <c r="G182" i="4" s="1"/>
  <c r="E185" i="4"/>
  <c r="G185" i="4" s="1"/>
  <c r="E186" i="4"/>
  <c r="G186" i="4" s="1"/>
  <c r="E187" i="4"/>
  <c r="G187" i="4" s="1"/>
  <c r="E191" i="4"/>
  <c r="G191" i="4" s="1"/>
  <c r="E194" i="4"/>
  <c r="G194" i="4" s="1"/>
  <c r="E198" i="4"/>
  <c r="G198" i="4" s="1"/>
  <c r="E199" i="4"/>
  <c r="G199" i="4" s="1"/>
  <c r="E200" i="4"/>
  <c r="G200" i="4" s="1"/>
  <c r="E201" i="4"/>
  <c r="G201" i="4" s="1"/>
  <c r="E203" i="4"/>
  <c r="G203" i="4" s="1"/>
  <c r="E204" i="4"/>
  <c r="G204" i="4" s="1"/>
  <c r="E205" i="4"/>
  <c r="G205" i="4" s="1"/>
  <c r="E206" i="4"/>
  <c r="G206" i="4" s="1"/>
  <c r="E209" i="4"/>
  <c r="G209" i="4" s="1"/>
  <c r="E213" i="4"/>
  <c r="G213" i="4" s="1"/>
  <c r="E214" i="4"/>
  <c r="G214" i="4" s="1"/>
  <c r="E215" i="4"/>
  <c r="G215" i="4" s="1"/>
  <c r="E216" i="4"/>
  <c r="G216" i="4" s="1"/>
  <c r="E219" i="4"/>
  <c r="G219" i="4" s="1"/>
  <c r="E220" i="4"/>
  <c r="G220" i="4" s="1"/>
  <c r="E221" i="4"/>
  <c r="G221" i="4" s="1"/>
  <c r="E222" i="4"/>
  <c r="G222" i="4" s="1"/>
  <c r="E223" i="4"/>
  <c r="G223" i="4" s="1"/>
  <c r="E226" i="4"/>
  <c r="G226" i="4" s="1"/>
  <c r="E229" i="4"/>
  <c r="G229" i="4" s="1"/>
  <c r="E230" i="4"/>
  <c r="G230" i="4" s="1"/>
  <c r="E231" i="4"/>
  <c r="G231" i="4" s="1"/>
  <c r="E232" i="4"/>
  <c r="G232" i="4" s="1"/>
  <c r="E233" i="4"/>
  <c r="G233" i="4" s="1"/>
  <c r="E236" i="4"/>
  <c r="G236" i="4" s="1"/>
  <c r="E237" i="4"/>
  <c r="G237" i="4" s="1"/>
  <c r="E238" i="4"/>
  <c r="G238" i="4" s="1"/>
  <c r="E239" i="4"/>
  <c r="G239" i="4" s="1"/>
  <c r="E240" i="4"/>
  <c r="G240" i="4" s="1"/>
  <c r="E241" i="4"/>
  <c r="G241" i="4" s="1"/>
  <c r="E242" i="4"/>
  <c r="G242" i="4" s="1"/>
  <c r="E245" i="4"/>
  <c r="G245" i="4" s="1"/>
  <c r="E246" i="4"/>
  <c r="G246" i="4" s="1"/>
  <c r="E247" i="4"/>
  <c r="G247" i="4" s="1"/>
  <c r="E250" i="4"/>
  <c r="G250" i="4" s="1"/>
  <c r="E251" i="4"/>
  <c r="G251" i="4" s="1"/>
  <c r="E252" i="4"/>
  <c r="G252" i="4" s="1"/>
  <c r="E253" i="4"/>
  <c r="G253" i="4" s="1"/>
  <c r="E256" i="4"/>
  <c r="G256" i="4" s="1"/>
  <c r="E257" i="4"/>
  <c r="G257" i="4" s="1"/>
  <c r="E11" i="4"/>
  <c r="E14" i="4"/>
  <c r="G14" i="4" s="1"/>
  <c r="E17" i="4"/>
  <c r="G17" i="4" s="1"/>
  <c r="E18" i="4"/>
  <c r="G18" i="4" s="1"/>
  <c r="E19" i="4"/>
  <c r="G19" i="4" s="1"/>
  <c r="E20" i="4"/>
  <c r="G20" i="4" s="1"/>
  <c r="E21" i="4"/>
  <c r="G21" i="4" s="1"/>
  <c r="E22" i="4"/>
  <c r="G22" i="4" s="1"/>
  <c r="E23" i="4"/>
  <c r="G23" i="4" s="1"/>
  <c r="E28" i="4"/>
  <c r="G28" i="4" s="1"/>
  <c r="E29" i="4"/>
  <c r="G29" i="4" s="1"/>
  <c r="E30" i="4"/>
  <c r="G30" i="4" s="1"/>
  <c r="E31" i="4"/>
  <c r="G31" i="4" s="1"/>
  <c r="E32" i="4"/>
  <c r="G32" i="4" s="1"/>
  <c r="E33" i="4"/>
  <c r="G33" i="4" s="1"/>
  <c r="E36" i="4"/>
  <c r="G36" i="4" s="1"/>
  <c r="E37" i="4"/>
  <c r="G37" i="4" s="1"/>
  <c r="E38" i="4"/>
  <c r="G38" i="4" s="1"/>
  <c r="E39" i="4"/>
  <c r="G39" i="4" s="1"/>
  <c r="E40" i="4"/>
  <c r="G40" i="4" s="1"/>
  <c r="E43" i="4"/>
  <c r="G43" i="4" s="1"/>
  <c r="E46" i="4"/>
  <c r="G46" i="4" s="1"/>
  <c r="E47" i="4"/>
  <c r="G47" i="4" s="1"/>
  <c r="E48" i="4"/>
  <c r="G48" i="4" s="1"/>
  <c r="E49" i="4"/>
  <c r="G49" i="4" s="1"/>
  <c r="E50" i="4"/>
  <c r="G50" i="4" s="1"/>
  <c r="E51" i="4"/>
  <c r="G51" i="4" s="1"/>
  <c r="E55" i="4"/>
  <c r="G55" i="4" s="1"/>
  <c r="E56" i="4"/>
  <c r="G56" i="4" s="1"/>
  <c r="E57" i="4"/>
  <c r="G57" i="4" s="1"/>
  <c r="E58" i="4"/>
  <c r="G58" i="4" s="1"/>
  <c r="E61" i="4"/>
  <c r="G61" i="4" s="1"/>
  <c r="E62" i="4"/>
  <c r="G62" i="4" s="1"/>
  <c r="E63" i="4"/>
  <c r="G63" i="4" s="1"/>
  <c r="E64" i="4"/>
  <c r="G64" i="4" s="1"/>
  <c r="E65" i="4"/>
  <c r="G65" i="4" s="1"/>
  <c r="E66" i="4"/>
  <c r="G66" i="4" s="1"/>
  <c r="E67" i="4"/>
  <c r="G67" i="4" s="1"/>
  <c r="I74" i="4" l="1"/>
  <c r="I390" i="4"/>
  <c r="I445" i="4"/>
  <c r="I425" i="4"/>
  <c r="I417" i="4"/>
  <c r="I409" i="4"/>
  <c r="I401" i="4"/>
  <c r="I378" i="4"/>
  <c r="I389" i="4"/>
  <c r="I393" i="4"/>
  <c r="I432" i="4"/>
  <c r="I424" i="4"/>
  <c r="I416" i="4"/>
  <c r="I412" i="4"/>
  <c r="I406" i="4"/>
  <c r="I400" i="4"/>
  <c r="I369" i="4"/>
  <c r="I388" i="4"/>
  <c r="I455" i="4"/>
  <c r="I440" i="4"/>
  <c r="I429" i="4"/>
  <c r="I415" i="4"/>
  <c r="I411" i="4"/>
  <c r="I403" i="4"/>
  <c r="I379" i="4"/>
  <c r="I384" i="4"/>
  <c r="I435" i="4"/>
  <c r="I413" i="4"/>
  <c r="I370" i="4"/>
  <c r="I444" i="4"/>
  <c r="I380" i="4"/>
  <c r="I391" i="4"/>
  <c r="I385" i="4"/>
  <c r="I450" i="4"/>
  <c r="I439" i="4"/>
  <c r="I426" i="4"/>
  <c r="I420" i="4"/>
  <c r="I414" i="4"/>
  <c r="I410" i="4"/>
  <c r="I402" i="4"/>
  <c r="I58" i="4"/>
  <c r="I39" i="4"/>
  <c r="I33" i="4"/>
  <c r="I29" i="4"/>
  <c r="I21" i="4"/>
  <c r="I17" i="4"/>
  <c r="I256" i="4"/>
  <c r="I250" i="4"/>
  <c r="I242" i="4"/>
  <c r="I238" i="4"/>
  <c r="I232" i="4"/>
  <c r="I226" i="4"/>
  <c r="I220" i="4"/>
  <c r="I214" i="4"/>
  <c r="I205" i="4"/>
  <c r="I200" i="4"/>
  <c r="I191" i="4"/>
  <c r="I182" i="4"/>
  <c r="I176" i="4"/>
  <c r="I168" i="4"/>
  <c r="I162" i="4"/>
  <c r="I158" i="4"/>
  <c r="I154" i="4"/>
  <c r="I150" i="4"/>
  <c r="I146" i="4"/>
  <c r="I142" i="4"/>
  <c r="I138" i="4"/>
  <c r="I134" i="4"/>
  <c r="I130" i="4"/>
  <c r="I126" i="4"/>
  <c r="I122" i="4"/>
  <c r="I118" i="4"/>
  <c r="I114" i="4"/>
  <c r="I98" i="4"/>
  <c r="I86" i="4"/>
  <c r="I81" i="4"/>
  <c r="I297" i="4"/>
  <c r="I291" i="4"/>
  <c r="I287" i="4"/>
  <c r="I283" i="4"/>
  <c r="I279" i="4"/>
  <c r="I275" i="4"/>
  <c r="I269" i="4"/>
  <c r="I70" i="4"/>
  <c r="I67" i="4"/>
  <c r="I38" i="4"/>
  <c r="I20" i="4"/>
  <c r="I247" i="4"/>
  <c r="I237" i="4"/>
  <c r="I231" i="4"/>
  <c r="I223" i="4"/>
  <c r="I219" i="4"/>
  <c r="I213" i="4"/>
  <c r="I204" i="4"/>
  <c r="I199" i="4"/>
  <c r="I187" i="4"/>
  <c r="I181" i="4"/>
  <c r="I173" i="4"/>
  <c r="I167" i="4"/>
  <c r="I161" i="4"/>
  <c r="I157" i="4"/>
  <c r="I153" i="4"/>
  <c r="I149" i="4"/>
  <c r="I145" i="4"/>
  <c r="I141" i="4"/>
  <c r="I137" i="4"/>
  <c r="I133" i="4"/>
  <c r="I129" i="4"/>
  <c r="I125" i="4"/>
  <c r="I121" i="4"/>
  <c r="I117" i="4"/>
  <c r="I112" i="4"/>
  <c r="I103" i="4"/>
  <c r="I97" i="4"/>
  <c r="I84" i="4"/>
  <c r="I80" i="4"/>
  <c r="I296" i="4"/>
  <c r="I290" i="4"/>
  <c r="I286" i="4"/>
  <c r="I282" i="4"/>
  <c r="I278" i="4"/>
  <c r="I274" i="4"/>
  <c r="I266" i="4"/>
  <c r="I69" i="4"/>
  <c r="I64" i="4"/>
  <c r="I47" i="4"/>
  <c r="I63" i="4"/>
  <c r="I50" i="4"/>
  <c r="I46" i="4"/>
  <c r="I32" i="4"/>
  <c r="I28" i="4"/>
  <c r="I14" i="4"/>
  <c r="I253" i="4"/>
  <c r="I241" i="4"/>
  <c r="I66" i="4"/>
  <c r="I62" i="4"/>
  <c r="I56" i="4"/>
  <c r="I49" i="4"/>
  <c r="I43" i="4"/>
  <c r="I37" i="4"/>
  <c r="I31" i="4"/>
  <c r="I23" i="4"/>
  <c r="I19" i="4"/>
  <c r="I252" i="4"/>
  <c r="I240" i="4"/>
  <c r="I236" i="4"/>
  <c r="I230" i="4"/>
  <c r="I222" i="4"/>
  <c r="I216" i="4"/>
  <c r="I209" i="4"/>
  <c r="I203" i="4"/>
  <c r="I198" i="4"/>
  <c r="I186" i="4"/>
  <c r="I180" i="4"/>
  <c r="I172" i="4"/>
  <c r="I166" i="4"/>
  <c r="I160" i="4"/>
  <c r="I156" i="4"/>
  <c r="I152" i="4"/>
  <c r="I148" i="4"/>
  <c r="I144" i="4"/>
  <c r="I140" i="4"/>
  <c r="I132" i="4"/>
  <c r="I128" i="4"/>
  <c r="I124" i="4"/>
  <c r="I120" i="4"/>
  <c r="I116" i="4"/>
  <c r="G111" i="4"/>
  <c r="I102" i="4"/>
  <c r="I88" i="4"/>
  <c r="I83" i="4"/>
  <c r="I78" i="4"/>
  <c r="I295" i="4"/>
  <c r="I289" i="4"/>
  <c r="I285" i="4"/>
  <c r="I281" i="4"/>
  <c r="I277" i="4"/>
  <c r="I273" i="4"/>
  <c r="I265" i="4"/>
  <c r="I51" i="4"/>
  <c r="I57" i="4"/>
  <c r="I65" i="4"/>
  <c r="I61" i="4"/>
  <c r="I55" i="4"/>
  <c r="I48" i="4"/>
  <c r="I40" i="4"/>
  <c r="I36" i="4"/>
  <c r="I30" i="4"/>
  <c r="I22" i="4"/>
  <c r="I18" i="4"/>
  <c r="I257" i="4"/>
  <c r="I251" i="4"/>
  <c r="I245" i="4"/>
  <c r="I239" i="4"/>
  <c r="I233" i="4"/>
  <c r="I229" i="4"/>
  <c r="I221" i="4"/>
  <c r="I215" i="4"/>
  <c r="I206" i="4"/>
  <c r="I201" i="4"/>
  <c r="I194" i="4"/>
  <c r="I185" i="4"/>
  <c r="I177" i="4"/>
  <c r="I171" i="4"/>
  <c r="I163" i="4"/>
  <c r="I159" i="4"/>
  <c r="I155" i="4"/>
  <c r="I151" i="4"/>
  <c r="I147" i="4"/>
  <c r="I143" i="4"/>
  <c r="I139" i="4"/>
  <c r="I135" i="4"/>
  <c r="I131" i="4"/>
  <c r="I127" i="4"/>
  <c r="I123" i="4"/>
  <c r="I119" i="4"/>
  <c r="I115" i="4"/>
  <c r="I105" i="4"/>
  <c r="I101" i="4"/>
  <c r="I87" i="4"/>
  <c r="I82" i="4"/>
  <c r="I77" i="4"/>
  <c r="I292" i="4"/>
  <c r="I288" i="4"/>
  <c r="I284" i="4"/>
  <c r="I280" i="4"/>
  <c r="I276" i="4"/>
  <c r="I272" i="4"/>
  <c r="I72" i="4"/>
  <c r="G422" i="4"/>
  <c r="I422" i="4" s="1"/>
  <c r="I423" i="4"/>
  <c r="G45" i="4"/>
  <c r="I45" i="4" s="1"/>
  <c r="E376" i="4"/>
  <c r="G377" i="4"/>
  <c r="E10" i="4"/>
  <c r="G11" i="4"/>
  <c r="G100" i="4"/>
  <c r="I100" i="4" s="1"/>
  <c r="G399" i="4"/>
  <c r="I399" i="4" s="1"/>
  <c r="E100" i="4"/>
  <c r="E422" i="4"/>
  <c r="E399" i="4"/>
  <c r="E45" i="4"/>
  <c r="I111" i="4" l="1"/>
  <c r="G376" i="4"/>
  <c r="I377" i="4"/>
  <c r="G10" i="4"/>
  <c r="I11" i="4"/>
  <c r="E303" i="4"/>
  <c r="G303" i="4" s="1"/>
  <c r="E304" i="4"/>
  <c r="G304" i="4" s="1"/>
  <c r="E305" i="4"/>
  <c r="G305" i="4" s="1"/>
  <c r="E306" i="4"/>
  <c r="G306" i="4" s="1"/>
  <c r="E307" i="4"/>
  <c r="G307" i="4" s="1"/>
  <c r="E308" i="4"/>
  <c r="G308" i="4" s="1"/>
  <c r="E309" i="4"/>
  <c r="G309" i="4" s="1"/>
  <c r="E311" i="4"/>
  <c r="G311" i="4" s="1"/>
  <c r="E355" i="4"/>
  <c r="G355" i="4" s="1"/>
  <c r="E342" i="4"/>
  <c r="G342" i="4" s="1"/>
  <c r="E343" i="4"/>
  <c r="G343" i="4" s="1"/>
  <c r="E344" i="4"/>
  <c r="G344" i="4" s="1"/>
  <c r="E345" i="4"/>
  <c r="G345" i="4" s="1"/>
  <c r="E347" i="4"/>
  <c r="G347" i="4" s="1"/>
  <c r="E348" i="4"/>
  <c r="G348" i="4" s="1"/>
  <c r="E349" i="4"/>
  <c r="G349" i="4" s="1"/>
  <c r="E352" i="4"/>
  <c r="G352" i="4" s="1"/>
  <c r="E335" i="4"/>
  <c r="G335" i="4" s="1"/>
  <c r="E336" i="4"/>
  <c r="G336" i="4" s="1"/>
  <c r="E337" i="4"/>
  <c r="G337" i="4" s="1"/>
  <c r="E338" i="4"/>
  <c r="G338" i="4" s="1"/>
  <c r="E322" i="4"/>
  <c r="G322" i="4" s="1"/>
  <c r="E323" i="4"/>
  <c r="G323" i="4" s="1"/>
  <c r="E324" i="4"/>
  <c r="G324" i="4" s="1"/>
  <c r="E325" i="4"/>
  <c r="G325" i="4" s="1"/>
  <c r="E326" i="4"/>
  <c r="G326" i="4" s="1"/>
  <c r="E330" i="4"/>
  <c r="G330" i="4" s="1"/>
  <c r="E332" i="4"/>
  <c r="G332" i="4" s="1"/>
  <c r="E315" i="4"/>
  <c r="G315" i="4" s="1"/>
  <c r="E316" i="4"/>
  <c r="G316" i="4" s="1"/>
  <c r="E317" i="4"/>
  <c r="G317" i="4" s="1"/>
  <c r="E318" i="4"/>
  <c r="G318" i="4" s="1"/>
  <c r="I376" i="4" l="1"/>
  <c r="I352" i="4"/>
  <c r="I345" i="4"/>
  <c r="I355" i="4"/>
  <c r="I344" i="4"/>
  <c r="I348" i="4"/>
  <c r="I343" i="4"/>
  <c r="I349" i="4"/>
  <c r="I347" i="4"/>
  <c r="I342" i="4"/>
  <c r="I338" i="4"/>
  <c r="I332" i="4"/>
  <c r="I337" i="4"/>
  <c r="I330" i="4"/>
  <c r="I323" i="4"/>
  <c r="I336" i="4"/>
  <c r="I325" i="4"/>
  <c r="I324" i="4"/>
  <c r="I326" i="4"/>
  <c r="I322" i="4"/>
  <c r="I317" i="4"/>
  <c r="I309" i="4"/>
  <c r="I316" i="4"/>
  <c r="I308" i="4"/>
  <c r="I315" i="4"/>
  <c r="I307" i="4"/>
  <c r="I303" i="4"/>
  <c r="I305" i="4"/>
  <c r="I10" i="4"/>
  <c r="I304" i="4"/>
  <c r="I318" i="4"/>
  <c r="I311" i="4"/>
  <c r="I306" i="4"/>
  <c r="I335" i="4"/>
  <c r="E374" i="4"/>
  <c r="G374" i="4" s="1"/>
  <c r="E373" i="4"/>
  <c r="G373" i="4" s="1"/>
  <c r="E367" i="4"/>
  <c r="E364" i="4"/>
  <c r="E361" i="4"/>
  <c r="G361" i="4" s="1"/>
  <c r="E360" i="4"/>
  <c r="G360" i="4" s="1"/>
  <c r="E358" i="4"/>
  <c r="G358" i="4" s="1"/>
  <c r="E301" i="4"/>
  <c r="G301" i="4" s="1"/>
  <c r="E300" i="4"/>
  <c r="G300" i="4" s="1"/>
  <c r="E321" i="4"/>
  <c r="G321" i="4" s="1"/>
  <c r="E320" i="4"/>
  <c r="G320" i="4" s="1"/>
  <c r="E340" i="4"/>
  <c r="G340" i="4" s="1"/>
  <c r="E341" i="4"/>
  <c r="G341" i="4" s="1"/>
  <c r="I320" i="4" l="1"/>
  <c r="I321" i="4"/>
  <c r="I360" i="4"/>
  <c r="I373" i="4"/>
  <c r="I358" i="4"/>
  <c r="I341" i="4"/>
  <c r="I300" i="4"/>
  <c r="I361" i="4"/>
  <c r="I374" i="4"/>
  <c r="I340" i="4"/>
  <c r="G299" i="4"/>
  <c r="I301" i="4"/>
  <c r="E366" i="4"/>
  <c r="G367" i="4"/>
  <c r="G357" i="4"/>
  <c r="G372" i="4"/>
  <c r="E363" i="4"/>
  <c r="G364" i="4"/>
  <c r="E357" i="4"/>
  <c r="E299" i="4"/>
  <c r="E372" i="4"/>
  <c r="E314" i="4"/>
  <c r="E334" i="4"/>
  <c r="I372" i="4" l="1"/>
  <c r="I357" i="4"/>
  <c r="I299" i="4"/>
  <c r="G363" i="4"/>
  <c r="I364" i="4"/>
  <c r="G366" i="4"/>
  <c r="I367" i="4"/>
  <c r="G334" i="4"/>
  <c r="E313" i="4"/>
  <c r="G314" i="4"/>
  <c r="E262" i="4"/>
  <c r="G262" i="4" s="1"/>
  <c r="E261" i="4"/>
  <c r="G261" i="4" s="1"/>
  <c r="E260" i="4"/>
  <c r="G260" i="4" s="1"/>
  <c r="E68" i="4"/>
  <c r="G68" i="4" s="1"/>
  <c r="I68" i="4" l="1"/>
  <c r="I366" i="4"/>
  <c r="I260" i="4"/>
  <c r="I262" i="4"/>
  <c r="I261" i="4"/>
  <c r="I363" i="4"/>
  <c r="I314" i="4"/>
  <c r="I334" i="4"/>
  <c r="E73" i="4"/>
  <c r="E76" i="4"/>
  <c r="G76" i="4" s="1"/>
  <c r="E75" i="4"/>
  <c r="G75" i="4" s="1"/>
  <c r="E392" i="4"/>
  <c r="I75" i="4" l="1"/>
  <c r="E54" i="4"/>
  <c r="G73" i="4"/>
  <c r="E387" i="4"/>
  <c r="G392" i="4"/>
  <c r="C428" i="4"/>
  <c r="E428" i="4" s="1"/>
  <c r="G428" i="4" s="1"/>
  <c r="I313" i="4" l="1"/>
  <c r="I428" i="4"/>
  <c r="G54" i="4"/>
  <c r="I54" i="4" s="1"/>
  <c r="I73" i="4"/>
  <c r="G387" i="4"/>
  <c r="I392" i="4"/>
  <c r="C259" i="4"/>
  <c r="E259" i="4" s="1"/>
  <c r="G259" i="4" s="1"/>
  <c r="I259" i="4" l="1"/>
  <c r="I387" i="4"/>
  <c r="C452" i="4"/>
  <c r="E452" i="4" s="1"/>
  <c r="C212" i="4"/>
  <c r="E212" i="4" s="1"/>
  <c r="G212" i="4" s="1"/>
  <c r="G452" i="4" l="1"/>
  <c r="I452" i="4" s="1"/>
  <c r="E470" i="4"/>
  <c r="I212" i="4"/>
  <c r="C431" i="4"/>
  <c r="E431" i="4" s="1"/>
  <c r="G431" i="4" s="1"/>
  <c r="I431" i="4" l="1"/>
  <c r="C175" i="4"/>
  <c r="E175" i="4" s="1"/>
  <c r="G175" i="4" s="1"/>
  <c r="I175" i="4" l="1"/>
  <c r="C405" i="4"/>
  <c r="E405" i="4" s="1"/>
  <c r="G405" i="4" s="1"/>
  <c r="I405" i="4" s="1"/>
  <c r="C443" i="4" l="1"/>
  <c r="E443" i="4" s="1"/>
  <c r="G443" i="4" s="1"/>
  <c r="C434" i="4"/>
  <c r="E434" i="4" s="1"/>
  <c r="G434" i="4" s="1"/>
  <c r="I434" i="4" s="1"/>
  <c r="C419" i="4"/>
  <c r="E419" i="4" s="1"/>
  <c r="G419" i="4" s="1"/>
  <c r="I419" i="4" l="1"/>
  <c r="I443" i="4"/>
  <c r="C457" i="4"/>
  <c r="C470" i="4"/>
  <c r="G470" i="4" s="1"/>
  <c r="I470" i="4" s="1"/>
  <c r="C438" i="4"/>
  <c r="E438" i="4" s="1"/>
  <c r="G438" i="4" s="1"/>
  <c r="I438" i="4" s="1"/>
  <c r="C422" i="4"/>
  <c r="C408" i="4"/>
  <c r="E408" i="4" s="1"/>
  <c r="G408" i="4" s="1"/>
  <c r="I408" i="4" s="1"/>
  <c r="C399" i="4"/>
  <c r="C387" i="4"/>
  <c r="C383" i="4"/>
  <c r="E383" i="4" s="1"/>
  <c r="G383" i="4" s="1"/>
  <c r="C376" i="4"/>
  <c r="C372" i="4"/>
  <c r="C366" i="4"/>
  <c r="C363" i="4"/>
  <c r="C357" i="4"/>
  <c r="C354" i="4"/>
  <c r="E354" i="4" s="1"/>
  <c r="G354" i="4" s="1"/>
  <c r="C299" i="4"/>
  <c r="C294" i="4"/>
  <c r="E294" i="4" s="1"/>
  <c r="G294" i="4" s="1"/>
  <c r="C271" i="4"/>
  <c r="E271" i="4" s="1"/>
  <c r="G271" i="4" s="1"/>
  <c r="I271" i="4" s="1"/>
  <c r="C268" i="4"/>
  <c r="E268" i="4" s="1"/>
  <c r="G268" i="4" s="1"/>
  <c r="C264" i="4"/>
  <c r="E264" i="4" s="1"/>
  <c r="G264" i="4" s="1"/>
  <c r="C255" i="4"/>
  <c r="E255" i="4" s="1"/>
  <c r="G255" i="4" s="1"/>
  <c r="C249" i="4"/>
  <c r="E249" i="4" s="1"/>
  <c r="G249" i="4" s="1"/>
  <c r="I249" i="4" s="1"/>
  <c r="C235" i="4"/>
  <c r="E235" i="4" s="1"/>
  <c r="G235" i="4" s="1"/>
  <c r="I235" i="4" s="1"/>
  <c r="C228" i="4"/>
  <c r="E228" i="4" s="1"/>
  <c r="G228" i="4" s="1"/>
  <c r="I228" i="4" s="1"/>
  <c r="C225" i="4"/>
  <c r="E225" i="4" s="1"/>
  <c r="G225" i="4" s="1"/>
  <c r="C218" i="4"/>
  <c r="E218" i="4" s="1"/>
  <c r="G218" i="4" s="1"/>
  <c r="C208" i="4"/>
  <c r="E208" i="4" s="1"/>
  <c r="G208" i="4" s="1"/>
  <c r="C202" i="4"/>
  <c r="E202" i="4" s="1"/>
  <c r="G202" i="4" s="1"/>
  <c r="C197" i="4"/>
  <c r="E197" i="4" s="1"/>
  <c r="G197" i="4" s="1"/>
  <c r="C193" i="4"/>
  <c r="E193" i="4" s="1"/>
  <c r="G193" i="4" s="1"/>
  <c r="C190" i="4"/>
  <c r="E190" i="4" s="1"/>
  <c r="G190" i="4" s="1"/>
  <c r="C184" i="4"/>
  <c r="E184" i="4" s="1"/>
  <c r="G184" i="4" s="1"/>
  <c r="I184" i="4" s="1"/>
  <c r="C179" i="4"/>
  <c r="E179" i="4" s="1"/>
  <c r="G179" i="4" s="1"/>
  <c r="C170" i="4"/>
  <c r="E170" i="4" s="1"/>
  <c r="G170" i="4" s="1"/>
  <c r="C165" i="4"/>
  <c r="E165" i="4" s="1"/>
  <c r="G165" i="4" s="1"/>
  <c r="C113" i="4"/>
  <c r="E113" i="4" s="1"/>
  <c r="C100" i="4"/>
  <c r="C96" i="4"/>
  <c r="E96" i="4" s="1"/>
  <c r="C54" i="4"/>
  <c r="C45" i="4"/>
  <c r="C42" i="4"/>
  <c r="E42" i="4" s="1"/>
  <c r="G42" i="4" s="1"/>
  <c r="C35" i="4"/>
  <c r="E35" i="4" s="1"/>
  <c r="G35" i="4" s="1"/>
  <c r="C27" i="4"/>
  <c r="E27" i="4" s="1"/>
  <c r="G27" i="4" s="1"/>
  <c r="C16" i="4"/>
  <c r="E16" i="4" s="1"/>
  <c r="G16" i="4" s="1"/>
  <c r="C13" i="4"/>
  <c r="E13" i="4" s="1"/>
  <c r="G13" i="4" s="1"/>
  <c r="C10" i="4"/>
  <c r="I383" i="4" l="1"/>
  <c r="I354" i="4"/>
  <c r="I165" i="4"/>
  <c r="I190" i="4"/>
  <c r="I208" i="4"/>
  <c r="I268" i="4"/>
  <c r="I42" i="4"/>
  <c r="I179" i="4"/>
  <c r="I197" i="4"/>
  <c r="I225" i="4"/>
  <c r="I255" i="4"/>
  <c r="I294" i="4"/>
  <c r="I16" i="4"/>
  <c r="G113" i="4"/>
  <c r="E110" i="4"/>
  <c r="I202" i="4"/>
  <c r="I264" i="4"/>
  <c r="I27" i="4"/>
  <c r="I35" i="4"/>
  <c r="I170" i="4"/>
  <c r="I193" i="4"/>
  <c r="I218" i="4"/>
  <c r="G8" i="4"/>
  <c r="I8" i="4" s="1"/>
  <c r="I13" i="4"/>
  <c r="G25" i="4"/>
  <c r="E107" i="4"/>
  <c r="E462" i="4" s="1"/>
  <c r="E469" i="4" s="1"/>
  <c r="G96" i="4"/>
  <c r="G447" i="4"/>
  <c r="E25" i="4"/>
  <c r="E8" i="4"/>
  <c r="E447" i="4"/>
  <c r="E464" i="4" s="1"/>
  <c r="E474" i="4" s="1"/>
  <c r="C475" i="4"/>
  <c r="E475" i="4" s="1"/>
  <c r="G475" i="4" s="1"/>
  <c r="I475" i="4" s="1"/>
  <c r="E457" i="4"/>
  <c r="G457" i="4" s="1"/>
  <c r="C447" i="4"/>
  <c r="C464" i="4" s="1"/>
  <c r="C474" i="4" s="1"/>
  <c r="C110" i="4"/>
  <c r="C196" i="4"/>
  <c r="E196" i="4" s="1"/>
  <c r="G196" i="4" s="1"/>
  <c r="C8" i="4"/>
  <c r="C25" i="4"/>
  <c r="C107" i="4"/>
  <c r="C462" i="4" s="1"/>
  <c r="C92" i="4"/>
  <c r="I457" i="4" l="1"/>
  <c r="I113" i="4"/>
  <c r="G110" i="4"/>
  <c r="G395" i="4" s="1"/>
  <c r="I196" i="4"/>
  <c r="G464" i="4"/>
  <c r="I447" i="4"/>
  <c r="G92" i="4"/>
  <c r="I25" i="4"/>
  <c r="G107" i="4"/>
  <c r="I96" i="4"/>
  <c r="E395" i="4"/>
  <c r="E463" i="4" s="1"/>
  <c r="E473" i="4" s="1"/>
  <c r="E476" i="4" s="1"/>
  <c r="E92" i="4"/>
  <c r="E461" i="4" s="1"/>
  <c r="C395" i="4"/>
  <c r="C473" i="4" s="1"/>
  <c r="C476" i="4" s="1"/>
  <c r="C469" i="4"/>
  <c r="C461" i="4"/>
  <c r="C468" i="4"/>
  <c r="E468" i="4" l="1"/>
  <c r="E465" i="4"/>
  <c r="I110" i="4"/>
  <c r="G474" i="4"/>
  <c r="I464" i="4"/>
  <c r="G463" i="4"/>
  <c r="I395" i="4"/>
  <c r="G462" i="4"/>
  <c r="I107" i="4"/>
  <c r="G461" i="4"/>
  <c r="I92" i="4"/>
  <c r="E471" i="4"/>
  <c r="C463" i="4"/>
  <c r="C471" i="4"/>
  <c r="G465" i="4" l="1"/>
  <c r="I465" i="4" s="1"/>
  <c r="C465" i="4"/>
  <c r="I474" i="4"/>
  <c r="G469" i="4"/>
  <c r="I469" i="4" s="1"/>
  <c r="I462" i="4"/>
  <c r="G468" i="4"/>
  <c r="I461" i="4"/>
  <c r="G473" i="4"/>
  <c r="I463" i="4"/>
  <c r="G471" i="4" l="1"/>
  <c r="I468" i="4"/>
  <c r="G476" i="4"/>
  <c r="I473" i="4"/>
  <c r="I471" i="4" l="1"/>
  <c r="I476" i="4"/>
</calcChain>
</file>

<file path=xl/sharedStrings.xml><?xml version="1.0" encoding="utf-8"?>
<sst xmlns="http://schemas.openxmlformats.org/spreadsheetml/2006/main" count="1486" uniqueCount="435">
  <si>
    <t>Bežné príjmy:</t>
  </si>
  <si>
    <t>DAŇOVÉ PRÍJMY SPOLU</t>
  </si>
  <si>
    <t>Dane z príjmov, ziskov a kapitál. majetku</t>
  </si>
  <si>
    <t>11xxxx</t>
  </si>
  <si>
    <t>Daň z príjmov fyzických osôb</t>
  </si>
  <si>
    <t>Daň z majetku</t>
  </si>
  <si>
    <t>12xxxx</t>
  </si>
  <si>
    <t>Daň z nehnuteľností PO a FO</t>
  </si>
  <si>
    <t>Dane za špecifické služby</t>
  </si>
  <si>
    <t>13xxxx</t>
  </si>
  <si>
    <t>Daň za psa</t>
  </si>
  <si>
    <t>Daň za predajné automaty</t>
  </si>
  <si>
    <t>Daň za vjazd a zotr. vozidiel v hist.časti mesta</t>
  </si>
  <si>
    <t>Daň za ubytovanie/pobyt</t>
  </si>
  <si>
    <t>Daň za užívanie verejného priestranstva</t>
  </si>
  <si>
    <t>Za uloženie odpadu (platby od TS)</t>
  </si>
  <si>
    <t>Za komunálny odpad (platby od občanov NO)</t>
  </si>
  <si>
    <t>NEDAŇOVÉ PRÍJMY SPOLU</t>
  </si>
  <si>
    <t>Príjmy z podnik. a z vlastníctva majetku</t>
  </si>
  <si>
    <t>21xxxx</t>
  </si>
  <si>
    <t>Príjmy ostatné /nájom pozemkov,vrátane cintorín. poplatkov/</t>
  </si>
  <si>
    <t>Nájom nebytových priestorov (nájomníci+BPN)</t>
  </si>
  <si>
    <t>Príjmy z prenájmu bytov -BPN</t>
  </si>
  <si>
    <t>Administratívne poplatky a platby</t>
  </si>
  <si>
    <t>Administratívne poplatky /správne poplatky/</t>
  </si>
  <si>
    <t>22xxxx</t>
  </si>
  <si>
    <t>Platby rodičov  MŠ</t>
  </si>
  <si>
    <t>Poplatok za znečistenie ovzdušia</t>
  </si>
  <si>
    <t>Úroky z domácich pôžičiek a vkladov</t>
  </si>
  <si>
    <t>Z vkladov</t>
  </si>
  <si>
    <t>Iné nedaňové príjmy</t>
  </si>
  <si>
    <t>Výťažok z výherných automatov</t>
  </si>
  <si>
    <t>29xxxx</t>
  </si>
  <si>
    <t>Príjem z dobropisov</t>
  </si>
  <si>
    <t>Z náhrad poistného</t>
  </si>
  <si>
    <t>Transfery - bežné</t>
  </si>
  <si>
    <t>Dotácia na stavebný úrad</t>
  </si>
  <si>
    <t>312xxx</t>
  </si>
  <si>
    <t>Dotácia na cesty</t>
  </si>
  <si>
    <t>Dotácia ÚPSVaR- §52a-MŠ</t>
  </si>
  <si>
    <t>Dotácia na aktiváčne práce</t>
  </si>
  <si>
    <t>Dotácia od UPSVaR na chránenú dielňu</t>
  </si>
  <si>
    <t>Dotácia na voľby+referendum</t>
  </si>
  <si>
    <t>Dotácia - evidencia obyvateľstva</t>
  </si>
  <si>
    <t>Dotácia na sociál. znevýhodn. (SZP)</t>
  </si>
  <si>
    <t>RP záškoláctvo</t>
  </si>
  <si>
    <t>Dotácia starostlivosť o životné prostredie</t>
  </si>
  <si>
    <t>Dotácia na učebné pomôcky</t>
  </si>
  <si>
    <t>Dotácia pre deti v hmotnej núdzi - stravné</t>
  </si>
  <si>
    <t>Dotácia na dopravné</t>
  </si>
  <si>
    <t>Dotácia na vzdelávacie poukazy</t>
  </si>
  <si>
    <t>Dotácia na učebnice</t>
  </si>
  <si>
    <t>Dotácia pre MŠ - posledný ročník</t>
  </si>
  <si>
    <t>Dotácia ŠFRB</t>
  </si>
  <si>
    <t>Dotácia na asistenta učiteľa</t>
  </si>
  <si>
    <t>Transfer pre CSS</t>
  </si>
  <si>
    <t>Granty /Boni fructi/</t>
  </si>
  <si>
    <t>Príspevky obcí na spoločný úrad</t>
  </si>
  <si>
    <t>Bežné príjmy spolu:</t>
  </si>
  <si>
    <t>Príjem z predaja pozemkov</t>
  </si>
  <si>
    <t>23xxxx</t>
  </si>
  <si>
    <t>Príjem z predaja kapitálových aktív</t>
  </si>
  <si>
    <t>Transféry - kapitálové</t>
  </si>
  <si>
    <t>32xxxx</t>
  </si>
  <si>
    <t>Kapitálové príjmy spolu</t>
  </si>
  <si>
    <t>Bežné výdavky</t>
  </si>
  <si>
    <t>Výdavky MsÚ a MsZ</t>
  </si>
  <si>
    <t>61xxxx</t>
  </si>
  <si>
    <t>Mzdy,platy a ost.osobné vyrovnania</t>
  </si>
  <si>
    <t>62xxxx</t>
  </si>
  <si>
    <t>Poistné a príspevky do fondov</t>
  </si>
  <si>
    <t>63xxxx</t>
  </si>
  <si>
    <t>Tovary a služby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</si>
  <si>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</si>
  <si>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</si>
  <si>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</si>
  <si>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</si>
  <si>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</si>
  <si>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Komunikačná infraštruktúra</t>
  </si>
  <si>
    <t>Interierové vybavenie</t>
  </si>
  <si>
    <t>Výpočtová technika</t>
  </si>
  <si>
    <t>Telekomunikačná technika</t>
  </si>
  <si>
    <t>Prevádzkové stroje,prístroje,zariadenia,technika</t>
  </si>
  <si>
    <t>Špeciálne stroje, prístroje a zariadenia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</si>
  <si>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</si>
  <si>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</si>
  <si>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</si>
  <si>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</si>
  <si>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</si>
  <si>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</si>
  <si>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</si>
  <si>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</si>
  <si>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</si>
  <si>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</si>
  <si>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Údržba interierového vybavenia-nábytku</t>
  </si>
  <si>
    <t>Pracovný odev, obuv a pracovné pomôcky(vodič)</t>
  </si>
  <si>
    <t>Údržba výpočtovej techniky vrátane softvéru</t>
  </si>
  <si>
    <t>Údržba telekomunikačnej techniky</t>
  </si>
  <si>
    <t>Údržba prevádzkových strojov,prístrojov a zariadení</t>
  </si>
  <si>
    <t>Údržba budov</t>
  </si>
  <si>
    <t>Nájomné (klub dôchodcov, pozemky LESY SR,SPF)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</si>
  <si>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</si>
  <si>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</si>
  <si>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</si>
  <si>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</si>
  <si>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</si>
  <si>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t>Súd. poplatky pri súd. spore poz. MŠ Bernolákova</t>
  </si>
  <si>
    <t>Súd. poplatky pri súdnom spore Stavebný podnik, s.r.o.</t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</si>
  <si>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</si>
  <si>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</si>
  <si>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</si>
  <si>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</si>
  <si>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</si>
  <si>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</si>
  <si>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</si>
  <si>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</si>
  <si>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</si>
  <si>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Dane a miestne poplatky</t>
  </si>
  <si>
    <t>Reprezentačné výdavky</t>
  </si>
  <si>
    <t>Bežné transfery</t>
  </si>
  <si>
    <t>64xxxx</t>
  </si>
  <si>
    <t>Príspevok mesta na spoločný úrad</t>
  </si>
  <si>
    <t>Náhrady príjmu za nemoc</t>
  </si>
  <si>
    <t>Stavebný úrad</t>
  </si>
  <si>
    <t>Mzdy,platy a ost. osob. vyrovnania</t>
  </si>
  <si>
    <t>Ostatné výdavky na činnosť</t>
  </si>
  <si>
    <t>Obce</t>
  </si>
  <si>
    <t>01 1 2</t>
  </si>
  <si>
    <t>Finančná a rozpočtová oblasť</t>
  </si>
  <si>
    <t>Auditorské služby</t>
  </si>
  <si>
    <t>Poplatky banke</t>
  </si>
  <si>
    <t>Daň zrážkou banka</t>
  </si>
  <si>
    <t>01 1 3</t>
  </si>
  <si>
    <t>Matričný úrad</t>
  </si>
  <si>
    <t xml:space="preserve">Mzdy,platy a ost.osob.vyrovnania </t>
  </si>
  <si>
    <t xml:space="preserve">01 6 0 </t>
  </si>
  <si>
    <t>Voľby a sčítanie obyvateľov</t>
  </si>
  <si>
    <t>01 7 0</t>
  </si>
  <si>
    <t>Transakcie verejného dlhu</t>
  </si>
  <si>
    <t>65xxxx</t>
  </si>
  <si>
    <t>Úroky z úveru -16b.j.Komenského II.etapa</t>
  </si>
  <si>
    <t>03 1 0</t>
  </si>
  <si>
    <t>Policajné služby</t>
  </si>
  <si>
    <t>z toho výdavky na činnosť MsP spolu</t>
  </si>
  <si>
    <t>Mzdy, platy a ostatné osobné vyrovnania</t>
  </si>
  <si>
    <t>Členské príspevky</t>
  </si>
  <si>
    <t>Chránená dielňa</t>
  </si>
  <si>
    <t>03 2 0</t>
  </si>
  <si>
    <t>Požiarna ochrana</t>
  </si>
  <si>
    <t>04 5 1</t>
  </si>
  <si>
    <t>Cestná doprava</t>
  </si>
  <si>
    <t>6xxxxxx</t>
  </si>
  <si>
    <t>ŠSÚ pre miestne komunikácie</t>
  </si>
  <si>
    <t>Nakladanie s odpadmi</t>
  </si>
  <si>
    <t>Monitorovacia správa na skládku odpadu a Zberný dvor</t>
  </si>
  <si>
    <t>05.6.0.</t>
  </si>
  <si>
    <t>Starostlivosť o životné prostredie</t>
  </si>
  <si>
    <t>6xxxxx</t>
  </si>
  <si>
    <t>Prenesený výkon životné prostredie</t>
  </si>
  <si>
    <t>06.1.0</t>
  </si>
  <si>
    <t>Štátny fond rozvoja bývania</t>
  </si>
  <si>
    <t>ŠFRB mzdy</t>
  </si>
  <si>
    <t>ŠFRB fondy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</si>
  <si>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</si>
  <si>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</si>
  <si>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</si>
  <si>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</si>
  <si>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</si>
  <si>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</si>
  <si>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Monit. správy - Revitalizácia verej.priestr.-Nábrežie</t>
  </si>
  <si>
    <t>Propagácia a reklama</t>
  </si>
  <si>
    <t>06.4.0.</t>
  </si>
  <si>
    <t>Verejné osvetlenie</t>
  </si>
  <si>
    <t>EE verejné osvetlenie</t>
  </si>
  <si>
    <t>Vodné, stočné námestie</t>
  </si>
  <si>
    <t>Monitorovacia správa na Verejné osvetlenie - EU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</si>
  <si>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</si>
  <si>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</si>
  <si>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</si>
  <si>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</si>
  <si>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</si>
  <si>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</si>
  <si>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08.2.0.</t>
  </si>
  <si>
    <t>Kultúrne služby</t>
  </si>
  <si>
    <t>08.3.0.</t>
  </si>
  <si>
    <t>Vysielacie vydavateľské služby</t>
  </si>
  <si>
    <t>08.4.0.</t>
  </si>
  <si>
    <t>Náboženské a iné spoločenské služby</t>
  </si>
  <si>
    <t>Cintorín elektrika, voda</t>
  </si>
  <si>
    <t xml:space="preserve">Kultúrne,spoločenské a vzdelávacie aktivity mesta </t>
  </si>
  <si>
    <t>Kultúrne akcie mesta -MAPOZ</t>
  </si>
  <si>
    <t>Kráľ Magurky</t>
  </si>
  <si>
    <t>Vyhlásenie - športovec roka</t>
  </si>
  <si>
    <t>Údržba Domu smútku (katafalk)</t>
  </si>
  <si>
    <t>Príspevok-Rodinné centrum Drobček</t>
  </si>
  <si>
    <t>Členské - Združenie Babia hora</t>
  </si>
  <si>
    <t>Členské ZMOS</t>
  </si>
  <si>
    <t>Členské ZMOS - e-government</t>
  </si>
  <si>
    <t>Členské RVC Martin</t>
  </si>
  <si>
    <t>Členské agentúra SEVER</t>
  </si>
  <si>
    <t>Členské Združenie región Beskydy</t>
  </si>
  <si>
    <t>Členské komunálne asociácie</t>
  </si>
  <si>
    <t>Granty na spolufinancovanie projektov</t>
  </si>
  <si>
    <t>Príspevok -ZO-SZTP</t>
  </si>
  <si>
    <t>09.1.1</t>
  </si>
  <si>
    <t>Školský úrad</t>
  </si>
  <si>
    <t>Mzdy,platy a ost. osobné vyrovnania</t>
  </si>
  <si>
    <t>09.1.1.</t>
  </si>
  <si>
    <t>Predškolská výchova - MŠ</t>
  </si>
  <si>
    <t>Nemocenské dávky</t>
  </si>
  <si>
    <t>Monitorovacia správa pre MŠ Bernolákova a Veterná</t>
  </si>
  <si>
    <t>Dotácia na výchovu a vzdelávanie MŠ posledný ročník</t>
  </si>
  <si>
    <t xml:space="preserve">Údržba školských budov  </t>
  </si>
  <si>
    <t>09.1.2.</t>
  </si>
  <si>
    <t>Základné vzdelanie</t>
  </si>
  <si>
    <t>ZŠ Komenského - presené kompetencie(bez RK)</t>
  </si>
  <si>
    <t>Príspevok na plavecký výcvik(bez RK)</t>
  </si>
  <si>
    <t xml:space="preserve">Príspevok na údržbu ihriska </t>
  </si>
  <si>
    <t>Monitorovacia správa -EU /RK/</t>
  </si>
  <si>
    <t>ZŠ Brehy -prenesené kompetencie (bez RK)</t>
  </si>
  <si>
    <t>Dotácia učebné pomôcky (bez RK)</t>
  </si>
  <si>
    <t>Dotácia vzdelávacie poukazy</t>
  </si>
  <si>
    <t>Príspevok na plavecký výcvik (bez RK)</t>
  </si>
  <si>
    <t>Príspevok na údržbu ihriska</t>
  </si>
  <si>
    <t>Monitorovacia správa -EU/RK/</t>
  </si>
  <si>
    <t>Cirkevná základná škola</t>
  </si>
  <si>
    <t>09.1.2.1.</t>
  </si>
  <si>
    <t>Príspevok na lyžiarsky výcvik, na plavecký výcvik /s RK/</t>
  </si>
  <si>
    <t>Základná umelecká škola</t>
  </si>
  <si>
    <t>09.5.0.1.</t>
  </si>
  <si>
    <t>ŠKD + Cirkevná ZŠ</t>
  </si>
  <si>
    <t>Centrum voľného času Maják (bez RK)</t>
  </si>
  <si>
    <t>09.5.0.2.</t>
  </si>
  <si>
    <t>Vedľajšie služby v školstve</t>
  </si>
  <si>
    <t>09 6 0</t>
  </si>
  <si>
    <t>Sociálne zabezpečenie</t>
  </si>
  <si>
    <t>10.</t>
  </si>
  <si>
    <t>Domov seniorov - EU</t>
  </si>
  <si>
    <t>Vrátenie nevyčerpanej dotácie CSS a nocľaháreň</t>
  </si>
  <si>
    <t xml:space="preserve">Ďalšie soc.služby - rodina a deti </t>
  </si>
  <si>
    <t>10.4.0.</t>
  </si>
  <si>
    <t>Rodinné prídavky - záškoláctvo</t>
  </si>
  <si>
    <t>Jednorázová dávka sociálnej pomoci</t>
  </si>
  <si>
    <t>Sociálna pomoc občanom v hmotnej a soc. núdzi</t>
  </si>
  <si>
    <t>10.7.0.</t>
  </si>
  <si>
    <t>Pochovávanie na trovy obce</t>
  </si>
  <si>
    <t>Stravovanie deti v hmot. núdzi ŠŠI</t>
  </si>
  <si>
    <t>Stravovanie deti v hmot. núdzi ZŠ Komenského</t>
  </si>
  <si>
    <t>Stravovanie deti v hmotnej núdzi ZŠ Brehy -stravné</t>
  </si>
  <si>
    <t>MŠ učebné pomôcky</t>
  </si>
  <si>
    <t>SŠI - učebné pomôcky</t>
  </si>
  <si>
    <t>Bežné výdavky spolu:</t>
  </si>
  <si>
    <t>Kapitálové výdavky:</t>
  </si>
  <si>
    <t>01.1.1.</t>
  </si>
  <si>
    <t>Výdavky Mestského úradu</t>
  </si>
  <si>
    <t>71xxxx</t>
  </si>
  <si>
    <t>Nákup pozemkov</t>
  </si>
  <si>
    <t>04.5.1</t>
  </si>
  <si>
    <t>Doprava</t>
  </si>
  <si>
    <t>Náučný chodník 2,5x2100 so spevneným povrchom</t>
  </si>
  <si>
    <t>72xxxx</t>
  </si>
  <si>
    <t>06. 4. 0</t>
  </si>
  <si>
    <t>10.2.0</t>
  </si>
  <si>
    <t>Ďalšie soc.služby-opatrovateľská služba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</si>
  <si>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</si>
  <si>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</si>
  <si>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</si>
  <si>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</si>
  <si>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</si>
  <si>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</si>
  <si>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</si>
  <si>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</si>
  <si>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Prevod z rezervného fondu</t>
  </si>
  <si>
    <t>Finančné operácie príjmové spolu</t>
  </si>
  <si>
    <t>Finančné operácie výdavkové:</t>
  </si>
  <si>
    <t>82xxxx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</si>
  <si>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</si>
  <si>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</si>
  <si>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</si>
  <si>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</si>
  <si>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</si>
  <si>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</si>
  <si>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</si>
  <si>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Kapitálové výdavky</t>
  </si>
  <si>
    <t>Finančné operácie výdavkové</t>
  </si>
  <si>
    <t>Rozpočtové výdavky spolu</t>
  </si>
  <si>
    <t>Hospodárenie celkom</t>
  </si>
  <si>
    <t>Údržba budov - klimatizácia server,softvér</t>
  </si>
  <si>
    <t>Provízia</t>
  </si>
  <si>
    <t>Aktiváčne práce-dotácia</t>
  </si>
  <si>
    <t>Členské ZMOBO,Klaster Orava</t>
  </si>
  <si>
    <t>Sankcie za porušenie predpisov</t>
  </si>
  <si>
    <t>Dotácia na lyžiarský kurz</t>
  </si>
  <si>
    <t>Dotácia na školu v prírode</t>
  </si>
  <si>
    <t>Rekonštrukcia sociálnych zariadení, zdravotechniky a</t>
  </si>
  <si>
    <t xml:space="preserve"> rozvodov v budove  MŠ IX Bernolákova</t>
  </si>
  <si>
    <t>Údržba verejného priestranstva</t>
  </si>
  <si>
    <t>Ostatné kapitálové výdavky</t>
  </si>
  <si>
    <t>637xxxx</t>
  </si>
  <si>
    <t>Konkurzy, súťaže</t>
  </si>
  <si>
    <t>Rekonštrukcia Nábrežia</t>
  </si>
  <si>
    <t>Špeciálne služby</t>
  </si>
  <si>
    <t>Podpora a rozvoj separovaného zberu</t>
  </si>
  <si>
    <t>Údržba školských budov, oprava sokla 240m2</t>
  </si>
  <si>
    <t>Obstaranie nehmotného majetku</t>
  </si>
  <si>
    <t>Projektová dokumentácia úpravy Nábrežia oproti SAD</t>
  </si>
  <si>
    <t>Rekonštrukcia MK-ul.Lazová</t>
  </si>
  <si>
    <t>635xxx</t>
  </si>
  <si>
    <t>05.1.0</t>
  </si>
  <si>
    <t>01.1.1</t>
  </si>
  <si>
    <t>Dotácia pre matričný úrad</t>
  </si>
  <si>
    <t>Dotácia pre školské zariadenia - ZŠ</t>
  </si>
  <si>
    <t>Dotácia pre školský úrad</t>
  </si>
  <si>
    <t>Dotácia pre CVČ - od subjektov verejnej správy</t>
  </si>
  <si>
    <t>Nájom za dočasné parkovanie</t>
  </si>
  <si>
    <t>Nájom  nebytových priestorov MŠ</t>
  </si>
  <si>
    <t>Dotácia na obstaranie špeciálnych učební ZŠ</t>
  </si>
  <si>
    <t xml:space="preserve">Dotácia - evidencia obyvateľstva </t>
  </si>
  <si>
    <t>Dotácia na dopravu pre  TS</t>
  </si>
  <si>
    <t>Dotácia TS - podpora a rozvoj separovaného zberu</t>
  </si>
  <si>
    <t>Dotácia TS - čistenie MK,ver.priest.</t>
  </si>
  <si>
    <t>Dotácia TS - služby za uloženie a likvidáciu odpadu</t>
  </si>
  <si>
    <t>Dotácia TS - rozvoj obcí</t>
  </si>
  <si>
    <t>Dotácia TS - údržba verejného osvetlenia</t>
  </si>
  <si>
    <t>Príspevok -Mestský športový klub Námestovo</t>
  </si>
  <si>
    <t>Príspevok -Telovýchovná jednota Oravan Námestovo</t>
  </si>
  <si>
    <t>Príspevok -Námestovský klub slovenských turistov</t>
  </si>
  <si>
    <t>Dotácia na činnosť vo výške inkasovaného nájmu</t>
  </si>
  <si>
    <t>Dotácia na činnosť DKN</t>
  </si>
  <si>
    <t>Dotácia TS - údržba miestneho rozhlasu</t>
  </si>
  <si>
    <t>Dotácia TS - maľovanie kaplnky, sanácia kaplnky</t>
  </si>
  <si>
    <t>Dotácia- OZ Detské centrum Rozprávkovo</t>
  </si>
  <si>
    <t>Dotácia -  MŠ Jančová</t>
  </si>
  <si>
    <t>Dotácia na sociálne znevýhodn. -SZP (bez RK)</t>
  </si>
  <si>
    <t>Dotácia učebné pomôcky(bez RK)</t>
  </si>
  <si>
    <t>Dotácia na  dopravné(bez RK)</t>
  </si>
  <si>
    <t>Dotácia na vzdelávacie poukazy(bez RK)</t>
  </si>
  <si>
    <t>Dotácia -Školský klub(bez RK)</t>
  </si>
  <si>
    <t>Dotácia -ZŠS pri ZŠ Komenského(bez RK)</t>
  </si>
  <si>
    <t>Príspevok na  športovú triedu (bez RK)</t>
  </si>
  <si>
    <t>Dotácia -Školský klub</t>
  </si>
  <si>
    <t>Dotácia -ZŠS pri ZŠ Brehy</t>
  </si>
  <si>
    <t>Dotácia na činnosť ZUŠ Ignáca Kolčáka (bez RK)</t>
  </si>
  <si>
    <t>Dotácia - Súkromná ZUŠ Fernezová /s RK/</t>
  </si>
  <si>
    <t>Dotácia - Súkromná ZUŠ Babuliaková s/RK/</t>
  </si>
  <si>
    <t>Dotácia- Školský klub pri Cirkevnej základnej škole /sRK/</t>
  </si>
  <si>
    <t>Dotácia na činnosť CVČ Maják</t>
  </si>
  <si>
    <t>Dotácia od subjektov verejnej správy</t>
  </si>
  <si>
    <t>Dotácia na činnosť pre Centrum sociálnych služieb</t>
  </si>
  <si>
    <t>Dotácia na činnosť ŠR - pre CSS</t>
  </si>
  <si>
    <t>Obstaranie špeciálnych učební ZŠ Komenského</t>
  </si>
  <si>
    <t>Obstaranie špeciálnych učební ZŠ Slnečná</t>
  </si>
  <si>
    <t>Aktivity dôchodcov MO JD a  KJ Námestovo</t>
  </si>
  <si>
    <t xml:space="preserve">Rekonštrukcia Ul. Komenského </t>
  </si>
  <si>
    <t>05 1 0</t>
  </si>
  <si>
    <t>Dotácia - "Predchádzanie vzniku odpadu kompostovaním"</t>
  </si>
  <si>
    <t xml:space="preserve">Vybudovanie únikovej požiarnej cesty </t>
  </si>
  <si>
    <t>Nákup DHIM</t>
  </si>
  <si>
    <t>Rekonštrukcia vzduchotechniky v kinosále DK</t>
  </si>
  <si>
    <t>Dotácia na "Dni mesta Námestovo"</t>
  </si>
  <si>
    <t>Dotácia na projekt "Predchádzanie vzniku odpadu kompostovaním"</t>
  </si>
  <si>
    <t>Príspevok- Slovenský zväz drobnochovateľov</t>
  </si>
  <si>
    <t>Dotácia -Centrum špeciálno -pedagogického poradenstva ICM Orava</t>
  </si>
  <si>
    <t>Dotácia- Centrum špeciálno -pedagogického poradenstva Fonema</t>
  </si>
  <si>
    <t>VPP- nemocenské dávky</t>
  </si>
  <si>
    <t>Nemocenské dávky, odchodné</t>
  </si>
  <si>
    <t>Verejné obstarávanie</t>
  </si>
  <si>
    <t>Nájom nebytových  priestorov DKN</t>
  </si>
  <si>
    <t>Rekonštrukcia strechy  MsÚ</t>
  </si>
  <si>
    <t>Dotácia na nákup kosačky</t>
  </si>
  <si>
    <t>Dotácia na "Podporu nemotorovej dopravy do zamestnania"</t>
  </si>
  <si>
    <t>Dotácia na vybudovanie hasičskej zbrojnice</t>
  </si>
  <si>
    <t>Vybudovanie požiarnej zbrojnice pre DHZ</t>
  </si>
  <si>
    <t>03.2.0</t>
  </si>
  <si>
    <t>Rekonštrukcia chodníka na ul. Štefánikova od kostola po BD 263/8</t>
  </si>
  <si>
    <t>Iné príjmy - služby</t>
  </si>
  <si>
    <t>24xxxx</t>
  </si>
  <si>
    <t>Vratky nevyčerpanej dotácie CSS</t>
  </si>
  <si>
    <t>Dotácia na registráciu adries, PREGOP</t>
  </si>
  <si>
    <t xml:space="preserve">Triedenie odpadu-nákup vriec, služby </t>
  </si>
  <si>
    <t>Príspevok -Námestovský ochotnícky súbor</t>
  </si>
  <si>
    <t xml:space="preserve">Údržba miestnej komunikácie </t>
  </si>
  <si>
    <t xml:space="preserve">Pozemkové úpravy  </t>
  </si>
  <si>
    <t>Dotácia na  výzvu v ZŠ úspešnejší bez /RK/</t>
  </si>
  <si>
    <t>Výmena vzduchotechniky v školskej jedálni</t>
  </si>
  <si>
    <t>Rekonštrukcia ul.Cyrila a Metoda</t>
  </si>
  <si>
    <t>Dotácia na vybudovanie požiarnej zbrojnice pre DHZ</t>
  </si>
  <si>
    <t>Vybudovanie Street park</t>
  </si>
  <si>
    <t>Vybudovanie miestnej komunikácie ul.Brezová včetne kanál, voda</t>
  </si>
  <si>
    <t>Vybudovanie chodníka pri Dome kultúry 140m</t>
  </si>
  <si>
    <t>Projektová dokumentácia  kanalizácie  Vojenské</t>
  </si>
  <si>
    <t>Vybudovanie VO na  Vojenské</t>
  </si>
  <si>
    <t>Nájomné kop.strojov</t>
  </si>
  <si>
    <t>Pozemkové úpravy  Čerchle, Vojenské</t>
  </si>
  <si>
    <t>Na odchodné</t>
  </si>
  <si>
    <t>Rozpočet 2018 schválený Uznesením č. 76/2017 dňa 06.12.2017</t>
  </si>
  <si>
    <t xml:space="preserve">                  Rozpočet mesta Námestovo na rok  2018</t>
  </si>
  <si>
    <r>
      <rPr>
        <b/>
        <i/>
        <sz val="12"/>
        <color indexed="8"/>
        <rFont val="Arial Narrow"/>
        <family val="2"/>
        <charset val="238"/>
      </rPr>
      <t>Kapitálové</t>
    </r>
    <r>
      <rPr>
        <i/>
        <sz val="12"/>
        <color indexed="8"/>
        <rFont val="Arial Narrow"/>
        <family val="2"/>
        <charset val="238"/>
      </rPr>
      <t xml:space="preserve"> </t>
    </r>
    <r>
      <rPr>
        <b/>
        <i/>
        <sz val="12"/>
        <color indexed="8"/>
        <rFont val="Arial Narrow"/>
        <family val="2"/>
        <charset val="238"/>
      </rPr>
      <t>príjmy</t>
    </r>
  </si>
  <si>
    <t xml:space="preserve">                                              Ing. Ján Kadera</t>
  </si>
  <si>
    <t xml:space="preserve">                                                primátor mesta</t>
  </si>
  <si>
    <t>Návrh RO č.1/2018</t>
  </si>
  <si>
    <t>2xxxxx</t>
  </si>
  <si>
    <t>Vlastné príjmy RO /bez RK/</t>
  </si>
  <si>
    <t>Vlastné príjmy /bez RK/</t>
  </si>
  <si>
    <t>Dotácia -denný stacionár</t>
  </si>
  <si>
    <t>Odstránenie havarijného stavu rozvodov elektrickej energie</t>
  </si>
  <si>
    <t>Projekt na  výzvu v ZŠ úspešnejší bez /RK/</t>
  </si>
  <si>
    <t>Rozpočet 2018 schválený  Uznesením č. 76/2017 dňa 06.12.2017</t>
  </si>
  <si>
    <t>RO č.1/2018 schválené Uznesením č. 2/2018 dňa 28.02.2018</t>
  </si>
  <si>
    <t xml:space="preserve">                                                                        Ing. Ján Kadera</t>
  </si>
  <si>
    <t xml:space="preserve">                                                                         primátor mesta</t>
  </si>
  <si>
    <t xml:space="preserve">                Rozpočet mesta Námestovo na rok  2018</t>
  </si>
  <si>
    <t>Rozpočet 2018 + RO č.1/2018</t>
  </si>
  <si>
    <t>Rozpočet 2018 + ROP č.2/2018</t>
  </si>
  <si>
    <t>RO č.2/2018 schválené primátorom 28.06.2018</t>
  </si>
  <si>
    <t>Čerpanie k 30.6.2018</t>
  </si>
  <si>
    <t>%</t>
  </si>
  <si>
    <t>Vratky nevyčerpanej dotácie CSS,školstvo</t>
  </si>
  <si>
    <t>Dotácia  na projekt CZKN</t>
  </si>
  <si>
    <t>Dotácia na podporu zamestnanosti</t>
  </si>
  <si>
    <t xml:space="preserve">Dotácia z UMB  Banská Bystrica </t>
  </si>
  <si>
    <t>Vlastné príjmy ZUŠ Ignáca Kolčáka /bez RK/</t>
  </si>
  <si>
    <t>Projekt CZKN</t>
  </si>
  <si>
    <t>Projekt -Podpora zamestnanosti</t>
  </si>
  <si>
    <t>Vlastné príjmy,  /bez RK/</t>
  </si>
  <si>
    <t>Aktiváčne práce</t>
  </si>
  <si>
    <t>Projekt na  výzvu v ZŠ úspešnejší - spoluúčasť bez /RK/</t>
  </si>
  <si>
    <t>Vratka za lyžiarský kurz</t>
  </si>
  <si>
    <t>637037</t>
  </si>
  <si>
    <t>Dotácia na  výzvu v Základnej škole úspešnejší  bez /RK/</t>
  </si>
  <si>
    <t>3xxxxxx</t>
  </si>
  <si>
    <t xml:space="preserve">Grant  pre DHZ </t>
  </si>
  <si>
    <t>Vybudovanie MK ul.Brezová včetne kanál, voda</t>
  </si>
  <si>
    <t>Pedagogicka prax- dar UMB  Banská Bystrica</t>
  </si>
  <si>
    <t>Dotácia  DPOSR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</si>
</sst>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CE"/>
      <charset val="238"/>
    </font>
    <font>
      <b/>
      <i/>
      <sz val="11"/>
      <color indexed="8"/>
      <name val="Arial Narrow"/>
      <family val="2"/>
      <charset val="238"/>
    </font>
    <font>
      <b/>
      <i/>
      <sz val="11"/>
      <name val="Arial Narrow"/>
      <family val="2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Narrow"/>
      <family val="2"/>
      <charset val="238"/>
    </font>
    <font>
      <sz val="8"/>
      <color indexed="8"/>
      <name val="Times New Roman"/>
      <family val="1"/>
      <charset val="238"/>
    </font>
    <font>
      <b/>
      <sz val="10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12"/>
      <color indexed="8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b/>
      <sz val="16"/>
      <color indexed="8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4">
    <xf numFmtId="0" fontId="0" fillId="0" borderId="0" xfId="0"/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right" wrapText="1"/>
    </xf>
    <xf numFmtId="49" fontId="7" fillId="2" borderId="6" xfId="0" applyNumberFormat="1" applyFont="1" applyFill="1" applyBorder="1" applyAlignment="1">
      <alignment horizontal="right" wrapText="1"/>
    </xf>
    <xf numFmtId="49" fontId="1" fillId="2" borderId="7" xfId="0" applyNumberFormat="1" applyFont="1" applyFill="1" applyBorder="1" applyAlignment="1">
      <alignment horizontal="right" wrapText="1"/>
    </xf>
    <xf numFmtId="0" fontId="3" fillId="2" borderId="6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9" fontId="1" fillId="3" borderId="6" xfId="0" applyNumberFormat="1" applyFont="1" applyFill="1" applyBorder="1" applyAlignment="1">
      <alignment horizontal="right" wrapText="1"/>
    </xf>
    <xf numFmtId="0" fontId="1" fillId="3" borderId="12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right"/>
    </xf>
    <xf numFmtId="0" fontId="12" fillId="3" borderId="1" xfId="0" applyFont="1" applyFill="1" applyBorder="1" applyAlignment="1">
      <alignment wrapText="1"/>
    </xf>
    <xf numFmtId="49" fontId="9" fillId="3" borderId="1" xfId="0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wrapText="1"/>
    </xf>
    <xf numFmtId="0" fontId="9" fillId="3" borderId="1" xfId="0" applyFont="1" applyFill="1" applyBorder="1"/>
    <xf numFmtId="0" fontId="14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wrapText="1"/>
    </xf>
    <xf numFmtId="49" fontId="10" fillId="2" borderId="12" xfId="0" applyNumberFormat="1" applyFont="1" applyFill="1" applyBorder="1" applyAlignment="1">
      <alignment horizontal="right"/>
    </xf>
    <xf numFmtId="49" fontId="9" fillId="2" borderId="12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0" fillId="3" borderId="1" xfId="0" applyFont="1" applyFill="1" applyBorder="1"/>
    <xf numFmtId="0" fontId="9" fillId="3" borderId="1" xfId="0" applyFont="1" applyFill="1" applyBorder="1" applyAlignment="1">
      <alignment wrapText="1"/>
    </xf>
    <xf numFmtId="49" fontId="11" fillId="2" borderId="12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1" fontId="5" fillId="3" borderId="1" xfId="0" applyNumberFormat="1" applyFont="1" applyFill="1" applyBorder="1" applyAlignment="1">
      <alignment wrapText="1"/>
    </xf>
    <xf numFmtId="49" fontId="1" fillId="2" borderId="12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wrapText="1"/>
    </xf>
    <xf numFmtId="49" fontId="9" fillId="3" borderId="12" xfId="0" applyNumberFormat="1" applyFont="1" applyFill="1" applyBorder="1" applyAlignment="1">
      <alignment horizontal="right"/>
    </xf>
    <xf numFmtId="0" fontId="14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18" fillId="2" borderId="6" xfId="0" applyFont="1" applyFill="1" applyBorder="1" applyAlignment="1">
      <alignment wrapText="1"/>
    </xf>
    <xf numFmtId="0" fontId="22" fillId="2" borderId="12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wrapText="1"/>
    </xf>
    <xf numFmtId="0" fontId="22" fillId="3" borderId="12" xfId="0" applyFont="1" applyFill="1" applyBorder="1" applyAlignment="1">
      <alignment wrapText="1"/>
    </xf>
    <xf numFmtId="1" fontId="23" fillId="3" borderId="1" xfId="0" applyNumberFormat="1" applyFont="1" applyFill="1" applyBorder="1" applyAlignment="1">
      <alignment wrapText="1"/>
    </xf>
    <xf numFmtId="0" fontId="23" fillId="2" borderId="12" xfId="0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1" fontId="2" fillId="3" borderId="1" xfId="0" applyNumberFormat="1" applyFont="1" applyFill="1" applyBorder="1" applyAlignment="1">
      <alignment wrapText="1"/>
    </xf>
    <xf numFmtId="3" fontId="2" fillId="3" borderId="1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1" fontId="5" fillId="4" borderId="1" xfId="0" applyNumberFormat="1" applyFont="1" applyFill="1" applyBorder="1" applyAlignment="1">
      <alignment wrapText="1"/>
    </xf>
    <xf numFmtId="1" fontId="4" fillId="4" borderId="1" xfId="0" applyNumberFormat="1" applyFont="1" applyFill="1" applyBorder="1" applyAlignment="1">
      <alignment wrapText="1"/>
    </xf>
    <xf numFmtId="1" fontId="5" fillId="5" borderId="1" xfId="0" applyNumberFormat="1" applyFont="1" applyFill="1" applyBorder="1" applyAlignment="1">
      <alignment wrapText="1"/>
    </xf>
    <xf numFmtId="1" fontId="4" fillId="5" borderId="1" xfId="0" applyNumberFormat="1" applyFont="1" applyFill="1" applyBorder="1" applyAlignment="1">
      <alignment wrapText="1"/>
    </xf>
    <xf numFmtId="0" fontId="22" fillId="6" borderId="12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24" fillId="3" borderId="1" xfId="0" applyFont="1" applyFill="1" applyBorder="1" applyAlignment="1">
      <alignment wrapText="1"/>
    </xf>
    <xf numFmtId="0" fontId="2" fillId="3" borderId="1" xfId="0" applyFont="1" applyFill="1" applyBorder="1"/>
    <xf numFmtId="49" fontId="1" fillId="2" borderId="1" xfId="0" applyNumberFormat="1" applyFont="1" applyFill="1" applyBorder="1" applyAlignment="1">
      <alignment horizontal="right"/>
    </xf>
    <xf numFmtId="0" fontId="24" fillId="2" borderId="17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2" fontId="1" fillId="2" borderId="3" xfId="0" applyNumberFormat="1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2" fontId="1" fillId="2" borderId="9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2" fontId="5" fillId="3" borderId="1" xfId="0" applyNumberFormat="1" applyFont="1" applyFill="1" applyBorder="1" applyAlignment="1">
      <alignment wrapText="1"/>
    </xf>
    <xf numFmtId="2" fontId="4" fillId="2" borderId="2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2" fontId="1" fillId="3" borderId="1" xfId="0" applyNumberFormat="1" applyFont="1" applyFill="1" applyBorder="1" applyAlignment="1">
      <alignment wrapText="1"/>
    </xf>
    <xf numFmtId="0" fontId="22" fillId="3" borderId="1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2" fontId="4" fillId="3" borderId="1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0" fontId="25" fillId="3" borderId="2" xfId="0" applyFont="1" applyFill="1" applyBorder="1" applyAlignment="1">
      <alignment wrapText="1"/>
    </xf>
    <xf numFmtId="0" fontId="26" fillId="2" borderId="1" xfId="0" applyFont="1" applyFill="1" applyBorder="1" applyAlignment="1">
      <alignment wrapText="1"/>
    </xf>
    <xf numFmtId="0" fontId="21" fillId="3" borderId="0" xfId="0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wrapText="1"/>
    </xf>
  </cellXfs>
  <cellStyles count="2">
    <cellStyle name="Normálne" xfId="0" builtinId="0"/>
    <cellStyle name="normální_Lis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149087</xdr:colOff>
      <xdr:row>2</xdr:row>
      <xdr:rowOff>24848</xdr:rowOff>
    </xdr:from>
    <xdr:to>
      <xdr:col>1</xdr:col>
      <xdr:colOff>331303</xdr:colOff>
      <xdr:row>4</xdr:row>
      <xdr:rowOff>178172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087" y="231913"/>
          <a:ext cx="629477" cy="61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173649</xdr:colOff>
      <xdr:row>2</xdr:row>
      <xdr:rowOff>41413</xdr:rowOff>
    </xdr:from>
    <xdr:to>
      <xdr:col>1</xdr:col>
      <xdr:colOff>1315278</xdr:colOff>
      <xdr:row>5</xdr:row>
      <xdr:rowOff>89962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324" y="250963"/>
          <a:ext cx="646329" cy="62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6"/>
  <sheetViews>
    <sheetView tabSelected="1" topLeftCell="A448" zoomScale="115" zoomScaleNormal="115" workbookViewId="0">
      <selection activeCell="K480" sqref="K480"/>
    </sheetView>
  </sheetViews>
  <sheetFormatPr defaultColWidth="16.5703125" defaultRowHeight="16.5" x14ac:dyDescent="0.3"/>
  <cols>
    <col min="1" max="1" width="6.7109375" style="2" customWidth="1"/>
    <col min="2" max="2" width="52.42578125" style="2" customWidth="1"/>
    <col min="3" max="3" width="11.28515625" style="30" customWidth="1"/>
    <col min="4" max="4" width="10.28515625" style="2" customWidth="1"/>
    <col min="5" max="5" width="9.140625" style="2" customWidth="1"/>
    <col min="6" max="6" width="8.28515625" style="2" customWidth="1"/>
    <col min="7" max="7" width="9.42578125" style="2" customWidth="1"/>
    <col min="8" max="8" width="10.5703125" style="18" customWidth="1"/>
    <col min="9" max="9" width="7.5703125" style="96" customWidth="1"/>
    <col min="10" max="10" width="13.5703125" style="2" customWidth="1"/>
    <col min="11" max="11" width="17.42578125" style="2" customWidth="1"/>
    <col min="12" max="12" width="9.140625" style="2" customWidth="1"/>
    <col min="13" max="13" width="12.42578125" style="2" customWidth="1"/>
    <col min="14" max="14" width="9.140625" style="2" customWidth="1"/>
    <col min="15" max="15" width="13" style="2" customWidth="1"/>
    <col min="16" max="16" width="9.140625" style="2" customWidth="1"/>
    <col min="17" max="17" width="11.140625" style="2" customWidth="1"/>
    <col min="18" max="219" width="9.140625" style="2" customWidth="1"/>
    <col min="220" max="220" width="9.28515625" style="2" customWidth="1"/>
    <col min="221" max="221" width="52.28515625" style="2" customWidth="1"/>
    <col min="222" max="222" width="0" style="2" hidden="1" customWidth="1"/>
    <col min="223" max="223" width="12.5703125" style="2" customWidth="1"/>
    <col min="224" max="224" width="0" style="2" hidden="1" customWidth="1"/>
    <col min="225" max="225" width="9.5703125" style="2" customWidth="1"/>
    <col min="226" max="226" width="11.7109375" style="2" customWidth="1"/>
    <col min="227" max="227" width="10.42578125" style="2" customWidth="1"/>
    <col min="228" max="228" width="0" style="2" hidden="1" customWidth="1"/>
    <col min="229" max="229" width="11.140625" style="2" customWidth="1"/>
    <col min="230" max="16384" width="16.5703125" style="2"/>
  </cols>
  <sheetData>
    <row r="1" spans="1:9" s="3" customFormat="1" hidden="1" x14ac:dyDescent="0.3">
      <c r="A1" s="15"/>
      <c r="B1" s="16"/>
      <c r="C1" s="31"/>
      <c r="D1" s="12"/>
      <c r="H1" s="106"/>
      <c r="I1" s="97"/>
    </row>
    <row r="2" spans="1:9" s="5" customFormat="1" x14ac:dyDescent="0.3">
      <c r="B2" s="19"/>
      <c r="C2" s="32"/>
      <c r="H2" s="19"/>
      <c r="I2" s="98"/>
    </row>
    <row r="3" spans="1:9" s="5" customFormat="1" ht="20.25" x14ac:dyDescent="0.3">
      <c r="B3" s="112" t="s">
        <v>411</v>
      </c>
      <c r="C3" s="112"/>
      <c r="H3" s="19"/>
      <c r="I3" s="98"/>
    </row>
    <row r="4" spans="1:9" s="5" customFormat="1" x14ac:dyDescent="0.3">
      <c r="B4" s="19"/>
      <c r="C4" s="32"/>
      <c r="H4" s="19"/>
      <c r="I4" s="98"/>
    </row>
    <row r="5" spans="1:9" s="5" customFormat="1" x14ac:dyDescent="0.3">
      <c r="B5" s="19"/>
      <c r="C5" s="32"/>
      <c r="H5" s="19"/>
      <c r="I5" s="98"/>
    </row>
    <row r="6" spans="1:9" s="6" customFormat="1" x14ac:dyDescent="0.3">
      <c r="A6" s="5"/>
      <c r="B6" s="19"/>
      <c r="C6" s="32"/>
      <c r="D6" s="5"/>
      <c r="E6" s="5"/>
      <c r="F6" s="5"/>
      <c r="G6" s="5"/>
      <c r="H6" s="20"/>
      <c r="I6" s="99"/>
    </row>
    <row r="7" spans="1:9" s="4" customFormat="1" ht="69.95" customHeight="1" x14ac:dyDescent="0.3">
      <c r="A7" s="93"/>
      <c r="B7" s="27" t="s">
        <v>0</v>
      </c>
      <c r="C7" s="66" t="s">
        <v>407</v>
      </c>
      <c r="D7" s="66" t="s">
        <v>408</v>
      </c>
      <c r="E7" s="66" t="s">
        <v>412</v>
      </c>
      <c r="F7" s="95" t="s">
        <v>414</v>
      </c>
      <c r="G7" s="66" t="s">
        <v>413</v>
      </c>
      <c r="H7" s="110" t="s">
        <v>415</v>
      </c>
      <c r="I7" s="102" t="s">
        <v>416</v>
      </c>
    </row>
    <row r="8" spans="1:9" ht="17.100000000000001" customHeight="1" x14ac:dyDescent="0.3">
      <c r="A8" s="22">
        <v>100</v>
      </c>
      <c r="B8" s="1" t="s">
        <v>1</v>
      </c>
      <c r="C8" s="59">
        <f t="shared" ref="C8" si="0">C10+C13+C16</f>
        <v>5684750</v>
      </c>
      <c r="D8" s="14"/>
      <c r="E8" s="70">
        <f>E10+E13+E16</f>
        <v>5724750</v>
      </c>
      <c r="G8" s="70">
        <f>G10+G13+G16</f>
        <v>5724750</v>
      </c>
      <c r="H8" s="21">
        <f>H10+H13+H16</f>
        <v>3001261.8400000003</v>
      </c>
      <c r="I8" s="96">
        <f>H8/G8*100</f>
        <v>52.426076946591557</v>
      </c>
    </row>
    <row r="9" spans="1:9" ht="15" customHeight="1" x14ac:dyDescent="0.3">
      <c r="A9" s="23"/>
      <c r="D9" s="14"/>
      <c r="E9" s="7"/>
      <c r="G9" s="7"/>
    </row>
    <row r="10" spans="1:9" ht="15" customHeight="1" x14ac:dyDescent="0.3">
      <c r="A10" s="22">
        <v>110</v>
      </c>
      <c r="B10" s="1" t="s">
        <v>2</v>
      </c>
      <c r="C10" s="59">
        <f>C11</f>
        <v>4944200</v>
      </c>
      <c r="D10" s="14"/>
      <c r="E10" s="70">
        <f>E11</f>
        <v>4984200</v>
      </c>
      <c r="G10" s="70">
        <f>G11</f>
        <v>4984200</v>
      </c>
      <c r="H10" s="21">
        <f>H11</f>
        <v>2557373.06</v>
      </c>
      <c r="I10" s="96">
        <f t="shared" ref="I10:I75" si="1">H10/G10*100</f>
        <v>51.309599534529113</v>
      </c>
    </row>
    <row r="11" spans="1:9" ht="15" customHeight="1" x14ac:dyDescent="0.3">
      <c r="A11" s="23" t="s">
        <v>3</v>
      </c>
      <c r="B11" s="2" t="s">
        <v>4</v>
      </c>
      <c r="C11" s="30">
        <v>4944200</v>
      </c>
      <c r="D11" s="77">
        <v>40000</v>
      </c>
      <c r="E11" s="7">
        <f t="shared" ref="E11:G67" si="2">D11+C11</f>
        <v>4984200</v>
      </c>
      <c r="G11" s="7">
        <f t="shared" si="2"/>
        <v>4984200</v>
      </c>
      <c r="H11" s="18">
        <v>2557373.06</v>
      </c>
      <c r="I11" s="96">
        <f t="shared" si="1"/>
        <v>51.309599534529113</v>
      </c>
    </row>
    <row r="12" spans="1:9" ht="15" customHeight="1" x14ac:dyDescent="0.3">
      <c r="A12" s="23"/>
      <c r="D12" s="77"/>
      <c r="E12" s="7"/>
      <c r="G12" s="7"/>
    </row>
    <row r="13" spans="1:9" ht="15" customHeight="1" x14ac:dyDescent="0.3">
      <c r="A13" s="22">
        <v>120</v>
      </c>
      <c r="B13" s="1" t="s">
        <v>5</v>
      </c>
      <c r="C13" s="59">
        <f t="shared" ref="C13" si="3">SUM(C14)</f>
        <v>485000</v>
      </c>
      <c r="D13" s="77"/>
      <c r="E13" s="70">
        <f t="shared" si="2"/>
        <v>485000</v>
      </c>
      <c r="G13" s="70">
        <f t="shared" si="2"/>
        <v>485000</v>
      </c>
      <c r="H13" s="21">
        <f>H14</f>
        <v>278576.65999999997</v>
      </c>
      <c r="I13" s="96">
        <f t="shared" si="1"/>
        <v>57.438486597938144</v>
      </c>
    </row>
    <row r="14" spans="1:9" ht="15" customHeight="1" x14ac:dyDescent="0.3">
      <c r="A14" s="23" t="s">
        <v>6</v>
      </c>
      <c r="B14" s="2" t="s">
        <v>7</v>
      </c>
      <c r="C14" s="30">
        <v>485000</v>
      </c>
      <c r="D14" s="77"/>
      <c r="E14" s="7">
        <f t="shared" si="2"/>
        <v>485000</v>
      </c>
      <c r="G14" s="7">
        <f t="shared" si="2"/>
        <v>485000</v>
      </c>
      <c r="H14" s="18">
        <v>278576.65999999997</v>
      </c>
      <c r="I14" s="96">
        <f t="shared" si="1"/>
        <v>57.438486597938144</v>
      </c>
    </row>
    <row r="15" spans="1:9" ht="15" customHeight="1" x14ac:dyDescent="0.3">
      <c r="A15" s="23"/>
      <c r="D15" s="77"/>
      <c r="E15" s="7"/>
      <c r="G15" s="7"/>
    </row>
    <row r="16" spans="1:9" ht="15" customHeight="1" x14ac:dyDescent="0.3">
      <c r="A16" s="22">
        <v>133</v>
      </c>
      <c r="B16" s="1" t="s">
        <v>8</v>
      </c>
      <c r="C16" s="59">
        <f>SUM(C17:C23)</f>
        <v>255550</v>
      </c>
      <c r="D16" s="77"/>
      <c r="E16" s="70">
        <f t="shared" si="2"/>
        <v>255550</v>
      </c>
      <c r="G16" s="70">
        <f t="shared" si="2"/>
        <v>255550</v>
      </c>
      <c r="H16" s="21">
        <f>SUM(H17:H23)</f>
        <v>165312.12</v>
      </c>
      <c r="I16" s="96">
        <f t="shared" si="1"/>
        <v>64.688757581686545</v>
      </c>
    </row>
    <row r="17" spans="1:18" ht="15" customHeight="1" x14ac:dyDescent="0.3">
      <c r="A17" s="23" t="s">
        <v>9</v>
      </c>
      <c r="B17" s="2" t="s">
        <v>10</v>
      </c>
      <c r="C17" s="30">
        <v>5200</v>
      </c>
      <c r="D17" s="77"/>
      <c r="E17" s="7">
        <f t="shared" si="2"/>
        <v>5200</v>
      </c>
      <c r="G17" s="7">
        <f t="shared" si="2"/>
        <v>5200</v>
      </c>
      <c r="H17" s="18">
        <v>4273.09</v>
      </c>
      <c r="I17" s="96">
        <f t="shared" si="1"/>
        <v>82.174807692307695</v>
      </c>
    </row>
    <row r="18" spans="1:18" ht="15" customHeight="1" x14ac:dyDescent="0.3">
      <c r="A18" s="23" t="s">
        <v>9</v>
      </c>
      <c r="B18" s="2" t="s">
        <v>11</v>
      </c>
      <c r="C18" s="30">
        <v>350</v>
      </c>
      <c r="D18" s="77"/>
      <c r="E18" s="7">
        <f t="shared" si="2"/>
        <v>350</v>
      </c>
      <c r="G18" s="7">
        <f t="shared" si="2"/>
        <v>350</v>
      </c>
      <c r="H18" s="18">
        <v>296.56</v>
      </c>
      <c r="I18" s="96">
        <f t="shared" si="1"/>
        <v>84.731428571428566</v>
      </c>
    </row>
    <row r="19" spans="1:18" ht="15" customHeight="1" x14ac:dyDescent="0.3">
      <c r="A19" s="23" t="s">
        <v>9</v>
      </c>
      <c r="B19" s="2" t="s">
        <v>12</v>
      </c>
      <c r="C19" s="30">
        <v>2000</v>
      </c>
      <c r="D19" s="77"/>
      <c r="E19" s="7">
        <f t="shared" si="2"/>
        <v>2000</v>
      </c>
      <c r="G19" s="7">
        <f t="shared" si="2"/>
        <v>2000</v>
      </c>
      <c r="H19" s="18">
        <v>1897.55</v>
      </c>
      <c r="I19" s="96">
        <f t="shared" si="1"/>
        <v>94.877499999999998</v>
      </c>
    </row>
    <row r="20" spans="1:18" ht="15" customHeight="1" x14ac:dyDescent="0.3">
      <c r="A20" s="23" t="s">
        <v>9</v>
      </c>
      <c r="B20" s="2" t="s">
        <v>13</v>
      </c>
      <c r="C20" s="30">
        <v>5000</v>
      </c>
      <c r="D20" s="77"/>
      <c r="E20" s="7">
        <f t="shared" si="2"/>
        <v>5000</v>
      </c>
      <c r="G20" s="7">
        <f t="shared" si="2"/>
        <v>5000</v>
      </c>
      <c r="H20" s="18">
        <v>1477.07</v>
      </c>
      <c r="I20" s="96">
        <f t="shared" si="1"/>
        <v>29.541399999999999</v>
      </c>
    </row>
    <row r="21" spans="1:18" ht="15" customHeight="1" x14ac:dyDescent="0.3">
      <c r="A21" s="23" t="s">
        <v>9</v>
      </c>
      <c r="B21" s="2" t="s">
        <v>14</v>
      </c>
      <c r="C21" s="30">
        <v>13000</v>
      </c>
      <c r="D21" s="77"/>
      <c r="E21" s="7">
        <f t="shared" si="2"/>
        <v>13000</v>
      </c>
      <c r="G21" s="7">
        <f t="shared" si="2"/>
        <v>13000</v>
      </c>
      <c r="H21" s="18">
        <v>8223.94</v>
      </c>
      <c r="I21" s="96">
        <f t="shared" si="1"/>
        <v>63.261076923076928</v>
      </c>
    </row>
    <row r="22" spans="1:18" ht="15" customHeight="1" x14ac:dyDescent="0.3">
      <c r="A22" s="23" t="s">
        <v>9</v>
      </c>
      <c r="B22" s="2" t="s">
        <v>15</v>
      </c>
      <c r="C22" s="30">
        <v>50000</v>
      </c>
      <c r="D22" s="77"/>
      <c r="E22" s="7">
        <f t="shared" si="2"/>
        <v>50000</v>
      </c>
      <c r="G22" s="7">
        <f t="shared" si="2"/>
        <v>50000</v>
      </c>
      <c r="H22" s="18">
        <v>21108.81</v>
      </c>
      <c r="I22" s="96">
        <f t="shared" si="1"/>
        <v>42.217619999999997</v>
      </c>
    </row>
    <row r="23" spans="1:18" ht="15" customHeight="1" x14ac:dyDescent="0.3">
      <c r="A23" s="23" t="s">
        <v>9</v>
      </c>
      <c r="B23" s="2" t="s">
        <v>16</v>
      </c>
      <c r="C23" s="30">
        <v>180000</v>
      </c>
      <c r="D23" s="77"/>
      <c r="E23" s="7">
        <f t="shared" si="2"/>
        <v>180000</v>
      </c>
      <c r="G23" s="7">
        <f t="shared" si="2"/>
        <v>180000</v>
      </c>
      <c r="H23" s="104">
        <v>128035.1</v>
      </c>
      <c r="I23" s="96">
        <f t="shared" si="1"/>
        <v>71.130611111111122</v>
      </c>
    </row>
    <row r="24" spans="1:18" ht="15" customHeight="1" x14ac:dyDescent="0.3">
      <c r="A24" s="23"/>
      <c r="D24" s="77"/>
    </row>
    <row r="25" spans="1:18" ht="15" customHeight="1" x14ac:dyDescent="0.3">
      <c r="A25" s="22">
        <v>200</v>
      </c>
      <c r="B25" s="1" t="s">
        <v>17</v>
      </c>
      <c r="C25" s="59">
        <f>C27+C35+C42+C45</f>
        <v>337900</v>
      </c>
      <c r="D25" s="77"/>
      <c r="E25" s="1">
        <f>E27+E35+E42+E45</f>
        <v>730536</v>
      </c>
      <c r="G25" s="1">
        <f>G27+G35+G42+G45</f>
        <v>730536</v>
      </c>
      <c r="H25" s="107">
        <f>H27+H35+H42+H45</f>
        <v>447541.82999999996</v>
      </c>
      <c r="I25" s="96">
        <f t="shared" si="1"/>
        <v>61.262118499293663</v>
      </c>
      <c r="R25" s="7"/>
    </row>
    <row r="26" spans="1:18" ht="15" customHeight="1" x14ac:dyDescent="0.3">
      <c r="A26" s="23"/>
      <c r="D26" s="77"/>
    </row>
    <row r="27" spans="1:18" ht="15" customHeight="1" x14ac:dyDescent="0.3">
      <c r="A27" s="22">
        <v>210</v>
      </c>
      <c r="B27" s="1" t="s">
        <v>18</v>
      </c>
      <c r="C27" s="59">
        <f>SUM(C28:C33)</f>
        <v>167400</v>
      </c>
      <c r="D27" s="77"/>
      <c r="E27" s="70">
        <f t="shared" si="2"/>
        <v>167400</v>
      </c>
      <c r="G27" s="70">
        <f t="shared" si="2"/>
        <v>167400</v>
      </c>
      <c r="H27" s="21">
        <f>SUM(H28:H33)</f>
        <v>97717.17</v>
      </c>
      <c r="I27" s="96">
        <f t="shared" si="1"/>
        <v>58.373458781362011</v>
      </c>
    </row>
    <row r="28" spans="1:18" ht="15" customHeight="1" x14ac:dyDescent="0.3">
      <c r="A28" s="23" t="s">
        <v>19</v>
      </c>
      <c r="B28" s="2" t="s">
        <v>20</v>
      </c>
      <c r="C28" s="30">
        <v>15000</v>
      </c>
      <c r="D28" s="77"/>
      <c r="E28" s="7">
        <f t="shared" si="2"/>
        <v>15000</v>
      </c>
      <c r="G28" s="7">
        <f t="shared" si="2"/>
        <v>15000</v>
      </c>
      <c r="H28" s="18">
        <v>2979.87</v>
      </c>
      <c r="I28" s="96">
        <f t="shared" si="1"/>
        <v>19.8658</v>
      </c>
    </row>
    <row r="29" spans="1:18" ht="15" customHeight="1" x14ac:dyDescent="0.3">
      <c r="A29" s="23" t="s">
        <v>19</v>
      </c>
      <c r="B29" s="2" t="s">
        <v>314</v>
      </c>
      <c r="C29" s="30">
        <v>40000</v>
      </c>
      <c r="D29" s="77"/>
      <c r="E29" s="7">
        <f t="shared" si="2"/>
        <v>40000</v>
      </c>
      <c r="G29" s="7">
        <f t="shared" si="2"/>
        <v>40000</v>
      </c>
      <c r="H29" s="18">
        <v>42793.64</v>
      </c>
      <c r="I29" s="96">
        <f t="shared" si="1"/>
        <v>106.9841</v>
      </c>
    </row>
    <row r="30" spans="1:18" ht="15" customHeight="1" x14ac:dyDescent="0.3">
      <c r="A30" s="23" t="s">
        <v>19</v>
      </c>
      <c r="B30" s="2" t="s">
        <v>21</v>
      </c>
      <c r="C30" s="30">
        <v>30000</v>
      </c>
      <c r="D30" s="77"/>
      <c r="E30" s="7">
        <f t="shared" si="2"/>
        <v>30000</v>
      </c>
      <c r="G30" s="7">
        <f t="shared" si="2"/>
        <v>30000</v>
      </c>
      <c r="H30" s="18">
        <v>15071.26</v>
      </c>
      <c r="I30" s="96">
        <f t="shared" si="1"/>
        <v>50.237533333333339</v>
      </c>
    </row>
    <row r="31" spans="1:18" ht="15" customHeight="1" x14ac:dyDescent="0.3">
      <c r="A31" s="23" t="s">
        <v>19</v>
      </c>
      <c r="B31" s="2" t="s">
        <v>22</v>
      </c>
      <c r="C31" s="30">
        <v>36000</v>
      </c>
      <c r="D31" s="77"/>
      <c r="E31" s="7">
        <f t="shared" si="2"/>
        <v>36000</v>
      </c>
      <c r="G31" s="7">
        <f t="shared" si="2"/>
        <v>36000</v>
      </c>
      <c r="H31" s="104">
        <v>18523.89</v>
      </c>
      <c r="I31" s="96">
        <f t="shared" si="1"/>
        <v>51.455249999999999</v>
      </c>
    </row>
    <row r="32" spans="1:18" ht="15" customHeight="1" x14ac:dyDescent="0.3">
      <c r="A32" s="23" t="s">
        <v>19</v>
      </c>
      <c r="B32" s="2" t="s">
        <v>367</v>
      </c>
      <c r="C32" s="30">
        <v>45000</v>
      </c>
      <c r="D32" s="77"/>
      <c r="E32" s="7">
        <f t="shared" si="2"/>
        <v>45000</v>
      </c>
      <c r="G32" s="7">
        <f t="shared" si="2"/>
        <v>45000</v>
      </c>
      <c r="H32" s="18">
        <v>18195.509999999998</v>
      </c>
      <c r="I32" s="96">
        <f t="shared" si="1"/>
        <v>40.434466666666665</v>
      </c>
    </row>
    <row r="33" spans="1:11" ht="15" customHeight="1" x14ac:dyDescent="0.3">
      <c r="A33" s="23" t="s">
        <v>19</v>
      </c>
      <c r="B33" s="2" t="s">
        <v>315</v>
      </c>
      <c r="C33" s="30">
        <v>1400</v>
      </c>
      <c r="D33" s="77"/>
      <c r="E33" s="7">
        <f t="shared" si="2"/>
        <v>1400</v>
      </c>
      <c r="G33" s="7">
        <f t="shared" si="2"/>
        <v>1400</v>
      </c>
      <c r="H33" s="104">
        <v>153</v>
      </c>
      <c r="I33" s="96">
        <f t="shared" si="1"/>
        <v>10.928571428571429</v>
      </c>
    </row>
    <row r="34" spans="1:11" ht="15" customHeight="1" x14ac:dyDescent="0.3">
      <c r="A34" s="23"/>
      <c r="D34" s="77"/>
      <c r="E34" s="7"/>
      <c r="G34" s="7"/>
    </row>
    <row r="35" spans="1:11" ht="15" customHeight="1" x14ac:dyDescent="0.3">
      <c r="A35" s="22">
        <v>220</v>
      </c>
      <c r="B35" s="1" t="s">
        <v>23</v>
      </c>
      <c r="C35" s="59">
        <f>SUM(C36:C41)</f>
        <v>90300</v>
      </c>
      <c r="D35" s="77"/>
      <c r="E35" s="70">
        <f t="shared" si="2"/>
        <v>90300</v>
      </c>
      <c r="G35" s="70">
        <f t="shared" si="2"/>
        <v>90300</v>
      </c>
      <c r="H35" s="21">
        <f>SUM(H36:H40)</f>
        <v>55204.480000000003</v>
      </c>
      <c r="I35" s="96">
        <f t="shared" si="1"/>
        <v>61.134529346622365</v>
      </c>
    </row>
    <row r="36" spans="1:11" ht="15" customHeight="1" x14ac:dyDescent="0.3">
      <c r="A36" s="23" t="s">
        <v>25</v>
      </c>
      <c r="B36" s="2" t="s">
        <v>24</v>
      </c>
      <c r="C36" s="30">
        <v>40000</v>
      </c>
      <c r="D36" s="77"/>
      <c r="E36" s="7">
        <f t="shared" si="2"/>
        <v>40000</v>
      </c>
      <c r="G36" s="7">
        <f t="shared" si="2"/>
        <v>40000</v>
      </c>
      <c r="H36" s="18">
        <v>28125.77</v>
      </c>
      <c r="I36" s="96">
        <f t="shared" si="1"/>
        <v>70.314425</v>
      </c>
    </row>
    <row r="37" spans="1:11" ht="15" customHeight="1" x14ac:dyDescent="0.3">
      <c r="A37" s="23" t="s">
        <v>25</v>
      </c>
      <c r="B37" s="2" t="s">
        <v>291</v>
      </c>
      <c r="C37" s="30">
        <v>7000</v>
      </c>
      <c r="D37" s="77"/>
      <c r="E37" s="7">
        <f t="shared" si="2"/>
        <v>7000</v>
      </c>
      <c r="G37" s="7">
        <f t="shared" si="2"/>
        <v>7000</v>
      </c>
      <c r="H37" s="104">
        <v>5699.3</v>
      </c>
      <c r="I37" s="96">
        <f t="shared" si="1"/>
        <v>81.418571428571425</v>
      </c>
    </row>
    <row r="38" spans="1:11" ht="15" customHeight="1" x14ac:dyDescent="0.3">
      <c r="A38" s="23" t="s">
        <v>25</v>
      </c>
      <c r="B38" s="2" t="s">
        <v>375</v>
      </c>
      <c r="C38" s="30">
        <v>10000</v>
      </c>
      <c r="D38" s="77"/>
      <c r="E38" s="7">
        <f t="shared" si="2"/>
        <v>10000</v>
      </c>
      <c r="G38" s="7">
        <f t="shared" si="2"/>
        <v>10000</v>
      </c>
      <c r="H38" s="104">
        <v>2970.43</v>
      </c>
      <c r="I38" s="96">
        <f t="shared" si="1"/>
        <v>29.7043</v>
      </c>
    </row>
    <row r="39" spans="1:11" ht="15" customHeight="1" x14ac:dyDescent="0.3">
      <c r="A39" s="23" t="s">
        <v>25</v>
      </c>
      <c r="B39" s="2" t="s">
        <v>26</v>
      </c>
      <c r="C39" s="30">
        <v>29700</v>
      </c>
      <c r="D39" s="77"/>
      <c r="E39" s="7">
        <f t="shared" si="2"/>
        <v>29700</v>
      </c>
      <c r="G39" s="7">
        <f t="shared" si="2"/>
        <v>29700</v>
      </c>
      <c r="H39" s="104">
        <v>14557.5</v>
      </c>
      <c r="I39" s="96">
        <f t="shared" si="1"/>
        <v>49.015151515151516</v>
      </c>
    </row>
    <row r="40" spans="1:11" ht="15" customHeight="1" x14ac:dyDescent="0.3">
      <c r="A40" s="23" t="s">
        <v>25</v>
      </c>
      <c r="B40" s="2" t="s">
        <v>27</v>
      </c>
      <c r="C40" s="30">
        <v>3600</v>
      </c>
      <c r="D40" s="77"/>
      <c r="E40" s="7">
        <f t="shared" si="2"/>
        <v>3600</v>
      </c>
      <c r="G40" s="7">
        <f t="shared" si="2"/>
        <v>3600</v>
      </c>
      <c r="H40" s="18">
        <v>3851.48</v>
      </c>
      <c r="I40" s="96">
        <f t="shared" si="1"/>
        <v>106.98555555555555</v>
      </c>
    </row>
    <row r="41" spans="1:11" ht="15" customHeight="1" x14ac:dyDescent="0.3">
      <c r="A41" s="23"/>
      <c r="D41" s="77"/>
      <c r="E41" s="7"/>
      <c r="G41" s="7"/>
    </row>
    <row r="42" spans="1:11" ht="15" customHeight="1" x14ac:dyDescent="0.3">
      <c r="A42" s="22">
        <v>240</v>
      </c>
      <c r="B42" s="1" t="s">
        <v>28</v>
      </c>
      <c r="C42" s="59">
        <f>SUM(C43)</f>
        <v>4200</v>
      </c>
      <c r="D42" s="77"/>
      <c r="E42" s="70">
        <f t="shared" si="2"/>
        <v>4200</v>
      </c>
      <c r="G42" s="70">
        <f t="shared" si="2"/>
        <v>4200</v>
      </c>
      <c r="H42" s="21">
        <f>H43</f>
        <v>1703.11</v>
      </c>
      <c r="I42" s="96">
        <f t="shared" si="1"/>
        <v>40.550238095238093</v>
      </c>
    </row>
    <row r="43" spans="1:11" ht="15" customHeight="1" x14ac:dyDescent="0.3">
      <c r="A43" s="23" t="s">
        <v>376</v>
      </c>
      <c r="B43" s="2" t="s">
        <v>29</v>
      </c>
      <c r="C43" s="30">
        <v>4200</v>
      </c>
      <c r="D43" s="77"/>
      <c r="E43" s="7">
        <f t="shared" si="2"/>
        <v>4200</v>
      </c>
      <c r="G43" s="7">
        <f t="shared" si="2"/>
        <v>4200</v>
      </c>
      <c r="H43" s="18">
        <v>1703.11</v>
      </c>
      <c r="I43" s="96">
        <f t="shared" si="1"/>
        <v>40.550238095238093</v>
      </c>
    </row>
    <row r="44" spans="1:11" ht="15" customHeight="1" x14ac:dyDescent="0.3">
      <c r="A44" s="23"/>
      <c r="D44" s="77"/>
      <c r="E44" s="7"/>
      <c r="G44" s="7"/>
    </row>
    <row r="45" spans="1:11" ht="15" customHeight="1" x14ac:dyDescent="0.3">
      <c r="A45" s="22">
        <v>290</v>
      </c>
      <c r="B45" s="1" t="s">
        <v>30</v>
      </c>
      <c r="C45" s="59">
        <f>SUM(C46:C51)</f>
        <v>76000</v>
      </c>
      <c r="D45" s="77"/>
      <c r="E45" s="70">
        <f>SUM(E46:E52)</f>
        <v>468636</v>
      </c>
      <c r="G45" s="70">
        <f>SUM(G46:G52)</f>
        <v>468636</v>
      </c>
      <c r="H45" s="21">
        <f>SUM(H46:H52)</f>
        <v>292917.07</v>
      </c>
      <c r="I45" s="96">
        <f t="shared" si="1"/>
        <v>62.504175948924114</v>
      </c>
      <c r="K45" s="7"/>
    </row>
    <row r="46" spans="1:11" ht="15" customHeight="1" x14ac:dyDescent="0.3">
      <c r="A46" s="23" t="s">
        <v>32</v>
      </c>
      <c r="B46" s="2" t="s">
        <v>31</v>
      </c>
      <c r="C46" s="30">
        <v>5000</v>
      </c>
      <c r="D46" s="87"/>
      <c r="E46" s="7">
        <f t="shared" si="2"/>
        <v>5000</v>
      </c>
      <c r="G46" s="7">
        <f t="shared" si="2"/>
        <v>5000</v>
      </c>
      <c r="H46" s="18">
        <v>2211.91</v>
      </c>
      <c r="I46" s="96">
        <f t="shared" si="1"/>
        <v>44.238199999999999</v>
      </c>
    </row>
    <row r="47" spans="1:11" ht="15" customHeight="1" x14ac:dyDescent="0.3">
      <c r="A47" s="23" t="s">
        <v>32</v>
      </c>
      <c r="B47" s="2" t="s">
        <v>33</v>
      </c>
      <c r="C47" s="30">
        <v>5000</v>
      </c>
      <c r="D47" s="77"/>
      <c r="E47" s="7">
        <f t="shared" si="2"/>
        <v>5000</v>
      </c>
      <c r="G47" s="7">
        <f t="shared" si="2"/>
        <v>5000</v>
      </c>
      <c r="H47" s="18">
        <v>10814.16</v>
      </c>
      <c r="I47" s="96">
        <f t="shared" si="1"/>
        <v>216.28319999999999</v>
      </c>
    </row>
    <row r="48" spans="1:11" ht="15" customHeight="1" x14ac:dyDescent="0.3">
      <c r="A48" s="23" t="s">
        <v>32</v>
      </c>
      <c r="B48" s="2" t="s">
        <v>30</v>
      </c>
      <c r="C48" s="30">
        <v>5000</v>
      </c>
      <c r="D48" s="77"/>
      <c r="E48" s="7">
        <f t="shared" si="2"/>
        <v>5000</v>
      </c>
      <c r="G48" s="7">
        <f t="shared" si="2"/>
        <v>5000</v>
      </c>
      <c r="H48" s="18">
        <v>110.16</v>
      </c>
      <c r="I48" s="96">
        <f t="shared" si="1"/>
        <v>2.2031999999999998</v>
      </c>
    </row>
    <row r="49" spans="1:17" ht="15" customHeight="1" x14ac:dyDescent="0.3">
      <c r="A49" s="23" t="s">
        <v>32</v>
      </c>
      <c r="B49" s="2" t="s">
        <v>34</v>
      </c>
      <c r="C49" s="30">
        <v>1000</v>
      </c>
      <c r="D49" s="77"/>
      <c r="E49" s="7">
        <f t="shared" si="2"/>
        <v>1000</v>
      </c>
      <c r="G49" s="7">
        <f t="shared" si="2"/>
        <v>1000</v>
      </c>
      <c r="H49" s="18">
        <v>3621.28</v>
      </c>
      <c r="I49" s="96">
        <f t="shared" si="1"/>
        <v>362.12799999999999</v>
      </c>
    </row>
    <row r="50" spans="1:17" ht="15" customHeight="1" x14ac:dyDescent="0.3">
      <c r="A50" s="23" t="s">
        <v>32</v>
      </c>
      <c r="B50" s="111" t="s">
        <v>417</v>
      </c>
      <c r="C50" s="30">
        <v>50000</v>
      </c>
      <c r="D50" s="77"/>
      <c r="E50" s="7">
        <f t="shared" si="2"/>
        <v>50000</v>
      </c>
      <c r="G50" s="7">
        <f t="shared" si="2"/>
        <v>50000</v>
      </c>
      <c r="H50" s="18">
        <v>29525.13</v>
      </c>
      <c r="I50" s="96">
        <f t="shared" si="1"/>
        <v>59.050260000000002</v>
      </c>
    </row>
    <row r="51" spans="1:17" ht="15" customHeight="1" x14ac:dyDescent="0.3">
      <c r="A51" s="23" t="s">
        <v>32</v>
      </c>
      <c r="B51" s="2" t="s">
        <v>302</v>
      </c>
      <c r="C51" s="30">
        <v>10000</v>
      </c>
      <c r="D51" s="77"/>
      <c r="E51" s="7">
        <f t="shared" si="2"/>
        <v>10000</v>
      </c>
      <c r="G51" s="7">
        <f t="shared" si="2"/>
        <v>10000</v>
      </c>
      <c r="H51" s="18">
        <v>0</v>
      </c>
      <c r="I51" s="96">
        <f t="shared" si="1"/>
        <v>0</v>
      </c>
    </row>
    <row r="52" spans="1:17" ht="15" customHeight="1" x14ac:dyDescent="0.3">
      <c r="A52" s="23" t="s">
        <v>401</v>
      </c>
      <c r="B52" s="2" t="s">
        <v>402</v>
      </c>
      <c r="D52" s="77">
        <v>392636</v>
      </c>
      <c r="E52" s="7">
        <f>D52</f>
        <v>392636</v>
      </c>
      <c r="G52" s="7">
        <f>E52</f>
        <v>392636</v>
      </c>
      <c r="H52" s="18">
        <v>246634.43</v>
      </c>
      <c r="I52" s="96">
        <f t="shared" si="1"/>
        <v>62.815032243604762</v>
      </c>
    </row>
    <row r="53" spans="1:17" ht="15" customHeight="1" x14ac:dyDescent="0.3">
      <c r="A53" s="23"/>
      <c r="D53" s="77"/>
      <c r="E53" s="7"/>
      <c r="G53" s="7"/>
    </row>
    <row r="54" spans="1:17" ht="15" customHeight="1" x14ac:dyDescent="0.3">
      <c r="A54" s="22">
        <v>300</v>
      </c>
      <c r="B54" s="1" t="s">
        <v>35</v>
      </c>
      <c r="C54" s="60">
        <f>SUM(C55:C88)</f>
        <v>1759383</v>
      </c>
      <c r="D54" s="77"/>
      <c r="E54" s="70">
        <f>SUM(E55:E90)</f>
        <v>1950493</v>
      </c>
      <c r="G54" s="70">
        <f>SUM(G55:G90)</f>
        <v>1950493</v>
      </c>
      <c r="H54" s="21">
        <f>SUM(H55:H90)</f>
        <v>866369.77999999991</v>
      </c>
      <c r="I54" s="96">
        <f t="shared" si="1"/>
        <v>44.417989708242992</v>
      </c>
      <c r="K54" s="7"/>
      <c r="Q54" s="7"/>
    </row>
    <row r="55" spans="1:17" ht="15" customHeight="1" x14ac:dyDescent="0.3">
      <c r="A55" s="23" t="s">
        <v>37</v>
      </c>
      <c r="B55" s="2" t="s">
        <v>36</v>
      </c>
      <c r="C55" s="30">
        <v>10377</v>
      </c>
      <c r="D55" s="77"/>
      <c r="E55" s="7">
        <f t="shared" si="2"/>
        <v>10377</v>
      </c>
      <c r="G55" s="7">
        <f t="shared" si="2"/>
        <v>10377</v>
      </c>
      <c r="H55" s="18">
        <v>12422.01</v>
      </c>
      <c r="I55" s="96">
        <f t="shared" si="1"/>
        <v>119.70714079213647</v>
      </c>
    </row>
    <row r="56" spans="1:17" ht="15" customHeight="1" x14ac:dyDescent="0.3">
      <c r="A56" s="23" t="s">
        <v>37</v>
      </c>
      <c r="B56" s="2" t="s">
        <v>38</v>
      </c>
      <c r="C56" s="30">
        <v>342</v>
      </c>
      <c r="D56" s="77"/>
      <c r="E56" s="7">
        <f t="shared" si="2"/>
        <v>342</v>
      </c>
      <c r="G56" s="7">
        <f t="shared" si="2"/>
        <v>342</v>
      </c>
      <c r="H56" s="104">
        <v>340.5</v>
      </c>
      <c r="I56" s="96">
        <f t="shared" si="1"/>
        <v>99.561403508771932</v>
      </c>
    </row>
    <row r="57" spans="1:17" ht="15" customHeight="1" x14ac:dyDescent="0.3">
      <c r="A57" s="23" t="s">
        <v>37</v>
      </c>
      <c r="B57" s="2" t="s">
        <v>39</v>
      </c>
      <c r="C57" s="30">
        <v>200</v>
      </c>
      <c r="D57" s="77"/>
      <c r="E57" s="7">
        <f t="shared" si="2"/>
        <v>200</v>
      </c>
      <c r="G57" s="7">
        <f t="shared" si="2"/>
        <v>200</v>
      </c>
      <c r="H57" s="18">
        <v>0</v>
      </c>
      <c r="I57" s="96">
        <f t="shared" si="1"/>
        <v>0</v>
      </c>
    </row>
    <row r="58" spans="1:17" ht="15" customHeight="1" x14ac:dyDescent="0.3">
      <c r="A58" s="23" t="s">
        <v>37</v>
      </c>
      <c r="B58" s="18" t="s">
        <v>40</v>
      </c>
      <c r="C58" s="30">
        <v>2540</v>
      </c>
      <c r="D58" s="77"/>
      <c r="E58" s="7">
        <f t="shared" si="2"/>
        <v>2540</v>
      </c>
      <c r="G58" s="7">
        <f t="shared" si="2"/>
        <v>2540</v>
      </c>
      <c r="H58" s="104">
        <v>76.5</v>
      </c>
      <c r="I58" s="96">
        <f t="shared" si="1"/>
        <v>3.0118110236220472</v>
      </c>
    </row>
    <row r="59" spans="1:17" ht="15" customHeight="1" x14ac:dyDescent="0.3">
      <c r="A59" s="23" t="s">
        <v>37</v>
      </c>
      <c r="B59" s="18" t="s">
        <v>418</v>
      </c>
      <c r="D59" s="77"/>
      <c r="E59" s="7"/>
      <c r="G59" s="7"/>
      <c r="H59" s="18">
        <v>6290.13</v>
      </c>
    </row>
    <row r="60" spans="1:17" ht="15" customHeight="1" x14ac:dyDescent="0.3">
      <c r="A60" s="23" t="s">
        <v>37</v>
      </c>
      <c r="B60" s="18" t="s">
        <v>419</v>
      </c>
      <c r="D60" s="77"/>
      <c r="E60" s="7"/>
      <c r="G60" s="7"/>
      <c r="H60" s="18">
        <v>2072.84</v>
      </c>
    </row>
    <row r="61" spans="1:17" ht="15" customHeight="1" x14ac:dyDescent="0.3">
      <c r="A61" s="23" t="s">
        <v>37</v>
      </c>
      <c r="B61" s="18" t="s">
        <v>41</v>
      </c>
      <c r="C61" s="30">
        <v>21000</v>
      </c>
      <c r="D61" s="77"/>
      <c r="E61" s="7">
        <f t="shared" si="2"/>
        <v>21000</v>
      </c>
      <c r="G61" s="7">
        <f t="shared" si="2"/>
        <v>21000</v>
      </c>
      <c r="H61" s="18">
        <v>11005.62</v>
      </c>
      <c r="I61" s="96">
        <f t="shared" si="1"/>
        <v>52.407714285714292</v>
      </c>
    </row>
    <row r="62" spans="1:17" ht="15" customHeight="1" x14ac:dyDescent="0.3">
      <c r="A62" s="23" t="s">
        <v>37</v>
      </c>
      <c r="B62" s="18" t="s">
        <v>310</v>
      </c>
      <c r="C62" s="30">
        <v>11020</v>
      </c>
      <c r="D62" s="77"/>
      <c r="E62" s="7">
        <f t="shared" si="2"/>
        <v>11020</v>
      </c>
      <c r="G62" s="7">
        <f t="shared" si="2"/>
        <v>11020</v>
      </c>
      <c r="H62" s="18">
        <v>5634.75</v>
      </c>
      <c r="I62" s="96">
        <f t="shared" si="1"/>
        <v>51.132032667876594</v>
      </c>
    </row>
    <row r="63" spans="1:17" ht="15" customHeight="1" x14ac:dyDescent="0.3">
      <c r="A63" s="23" t="s">
        <v>37</v>
      </c>
      <c r="B63" s="18" t="s">
        <v>42</v>
      </c>
      <c r="C63" s="30">
        <v>3500</v>
      </c>
      <c r="D63" s="77"/>
      <c r="E63" s="7">
        <f t="shared" si="2"/>
        <v>3500</v>
      </c>
      <c r="G63" s="7">
        <f t="shared" si="2"/>
        <v>3500</v>
      </c>
      <c r="H63" s="18">
        <v>0</v>
      </c>
      <c r="I63" s="96">
        <f t="shared" si="1"/>
        <v>0</v>
      </c>
    </row>
    <row r="64" spans="1:17" ht="15" customHeight="1" x14ac:dyDescent="0.3">
      <c r="A64" s="23" t="s">
        <v>37</v>
      </c>
      <c r="B64" s="18" t="s">
        <v>43</v>
      </c>
      <c r="C64" s="30">
        <v>2610</v>
      </c>
      <c r="D64" s="77"/>
      <c r="E64" s="7">
        <f t="shared" si="2"/>
        <v>2610</v>
      </c>
      <c r="G64" s="7">
        <f t="shared" si="2"/>
        <v>2610</v>
      </c>
      <c r="H64" s="18">
        <v>2601.06</v>
      </c>
      <c r="I64" s="96">
        <f t="shared" si="1"/>
        <v>99.657471264367814</v>
      </c>
    </row>
    <row r="65" spans="1:9" ht="15" customHeight="1" x14ac:dyDescent="0.3">
      <c r="A65" s="23" t="s">
        <v>37</v>
      </c>
      <c r="B65" s="18" t="s">
        <v>44</v>
      </c>
      <c r="C65" s="30">
        <v>260</v>
      </c>
      <c r="D65" s="77"/>
      <c r="E65" s="7">
        <f t="shared" si="2"/>
        <v>260</v>
      </c>
      <c r="F65" s="74"/>
      <c r="G65" s="7">
        <f t="shared" si="2"/>
        <v>260</v>
      </c>
      <c r="H65" s="104">
        <v>400</v>
      </c>
      <c r="I65" s="96">
        <f t="shared" si="1"/>
        <v>153.84615384615387</v>
      </c>
    </row>
    <row r="66" spans="1:9" ht="15" customHeight="1" x14ac:dyDescent="0.3">
      <c r="A66" s="23" t="s">
        <v>37</v>
      </c>
      <c r="B66" s="18" t="s">
        <v>45</v>
      </c>
      <c r="C66" s="30">
        <v>1000</v>
      </c>
      <c r="D66" s="77"/>
      <c r="E66" s="7">
        <f t="shared" si="2"/>
        <v>1000</v>
      </c>
      <c r="G66" s="7">
        <f t="shared" si="2"/>
        <v>1000</v>
      </c>
      <c r="H66" s="104">
        <v>709.6</v>
      </c>
      <c r="I66" s="96">
        <f t="shared" si="1"/>
        <v>70.960000000000008</v>
      </c>
    </row>
    <row r="67" spans="1:9" ht="15" customHeight="1" x14ac:dyDescent="0.3">
      <c r="A67" s="23" t="s">
        <v>37</v>
      </c>
      <c r="B67" s="18" t="s">
        <v>46</v>
      </c>
      <c r="C67" s="30">
        <v>800</v>
      </c>
      <c r="D67" s="77"/>
      <c r="E67" s="7">
        <f t="shared" si="2"/>
        <v>800</v>
      </c>
      <c r="G67" s="7">
        <f t="shared" si="2"/>
        <v>800</v>
      </c>
      <c r="H67" s="18">
        <v>739.94</v>
      </c>
      <c r="I67" s="96">
        <f t="shared" si="1"/>
        <v>92.492500000000007</v>
      </c>
    </row>
    <row r="68" spans="1:9" ht="15" customHeight="1" x14ac:dyDescent="0.3">
      <c r="A68" s="23" t="s">
        <v>37</v>
      </c>
      <c r="B68" s="18" t="s">
        <v>311</v>
      </c>
      <c r="C68" s="30">
        <v>1299309</v>
      </c>
      <c r="D68" s="77">
        <v>-111833</v>
      </c>
      <c r="E68" s="7">
        <f>D68+C68</f>
        <v>1187476</v>
      </c>
      <c r="G68" s="7">
        <f>F68+E68</f>
        <v>1187476</v>
      </c>
      <c r="H68" s="104">
        <v>593738</v>
      </c>
      <c r="I68" s="96">
        <f t="shared" si="1"/>
        <v>50</v>
      </c>
    </row>
    <row r="69" spans="1:9" ht="15" customHeight="1" x14ac:dyDescent="0.3">
      <c r="A69" s="23" t="s">
        <v>37</v>
      </c>
      <c r="B69" s="18" t="s">
        <v>312</v>
      </c>
      <c r="C69" s="30">
        <v>14085</v>
      </c>
      <c r="D69" s="77"/>
      <c r="E69" s="7">
        <f t="shared" ref="E69:G72" si="4">D69+C69</f>
        <v>14085</v>
      </c>
      <c r="G69" s="7">
        <f t="shared" si="4"/>
        <v>14085</v>
      </c>
      <c r="H69" s="104">
        <v>7288</v>
      </c>
      <c r="I69" s="96">
        <f t="shared" si="1"/>
        <v>51.742988995385161</v>
      </c>
    </row>
    <row r="70" spans="1:9" ht="15" customHeight="1" x14ac:dyDescent="0.3">
      <c r="A70" s="23" t="s">
        <v>37</v>
      </c>
      <c r="B70" s="18" t="s">
        <v>292</v>
      </c>
      <c r="C70" s="30">
        <v>8800</v>
      </c>
      <c r="D70" s="77"/>
      <c r="E70" s="7">
        <f t="shared" si="4"/>
        <v>8800</v>
      </c>
      <c r="G70" s="7">
        <f t="shared" si="4"/>
        <v>8800</v>
      </c>
      <c r="H70" s="104">
        <v>10950</v>
      </c>
      <c r="I70" s="96">
        <f t="shared" si="1"/>
        <v>124.43181818181819</v>
      </c>
    </row>
    <row r="71" spans="1:9" ht="15" customHeight="1" x14ac:dyDescent="0.3">
      <c r="A71" s="23" t="s">
        <v>37</v>
      </c>
      <c r="B71" s="18" t="s">
        <v>293</v>
      </c>
      <c r="D71" s="77"/>
      <c r="E71" s="7"/>
      <c r="G71" s="7"/>
      <c r="H71" s="104">
        <v>6200</v>
      </c>
    </row>
    <row r="72" spans="1:9" ht="15" customHeight="1" x14ac:dyDescent="0.3">
      <c r="A72" s="23" t="s">
        <v>37</v>
      </c>
      <c r="B72" s="18" t="s">
        <v>47</v>
      </c>
      <c r="C72" s="30">
        <v>1660</v>
      </c>
      <c r="D72" s="77"/>
      <c r="E72" s="7">
        <f t="shared" si="4"/>
        <v>1660</v>
      </c>
      <c r="G72" s="7">
        <f t="shared" si="4"/>
        <v>1660</v>
      </c>
      <c r="H72" s="104">
        <v>249</v>
      </c>
      <c r="I72" s="96">
        <f t="shared" si="1"/>
        <v>15</v>
      </c>
    </row>
    <row r="73" spans="1:9" ht="15" customHeight="1" x14ac:dyDescent="0.3">
      <c r="A73" s="23" t="s">
        <v>37</v>
      </c>
      <c r="B73" s="18" t="s">
        <v>48</v>
      </c>
      <c r="C73" s="30">
        <v>5000</v>
      </c>
      <c r="D73" s="77">
        <v>3000</v>
      </c>
      <c r="E73" s="7">
        <f>D73+C73</f>
        <v>8000</v>
      </c>
      <c r="G73" s="7">
        <f>F73+E73</f>
        <v>8000</v>
      </c>
      <c r="H73" s="104">
        <v>1524.1</v>
      </c>
      <c r="I73" s="96">
        <f t="shared" si="1"/>
        <v>19.05125</v>
      </c>
    </row>
    <row r="74" spans="1:9" ht="15" customHeight="1" x14ac:dyDescent="0.3">
      <c r="A74" s="23" t="s">
        <v>37</v>
      </c>
      <c r="B74" s="18" t="s">
        <v>49</v>
      </c>
      <c r="C74" s="30">
        <v>8770</v>
      </c>
      <c r="D74" s="77"/>
      <c r="E74" s="7">
        <f>D74+C74</f>
        <v>8770</v>
      </c>
      <c r="G74" s="7">
        <f>F74+E74</f>
        <v>8770</v>
      </c>
      <c r="H74" s="104">
        <v>5280</v>
      </c>
      <c r="I74" s="96">
        <f t="shared" si="1"/>
        <v>60.205245153933859</v>
      </c>
    </row>
    <row r="75" spans="1:9" ht="15" customHeight="1" x14ac:dyDescent="0.3">
      <c r="A75" s="23" t="s">
        <v>37</v>
      </c>
      <c r="B75" s="18" t="s">
        <v>50</v>
      </c>
      <c r="C75" s="30">
        <v>19440</v>
      </c>
      <c r="D75" s="77">
        <v>300</v>
      </c>
      <c r="E75" s="7">
        <f>D75+C75</f>
        <v>19740</v>
      </c>
      <c r="G75" s="7">
        <f>F75+E75</f>
        <v>19740</v>
      </c>
      <c r="H75" s="104">
        <v>11558</v>
      </c>
      <c r="I75" s="96">
        <f t="shared" si="1"/>
        <v>58.551165146909824</v>
      </c>
    </row>
    <row r="76" spans="1:9" ht="15" customHeight="1" x14ac:dyDescent="0.3">
      <c r="A76" s="23" t="s">
        <v>37</v>
      </c>
      <c r="B76" s="18" t="s">
        <v>51</v>
      </c>
      <c r="C76" s="30">
        <v>217</v>
      </c>
      <c r="D76" s="77">
        <v>-217</v>
      </c>
      <c r="E76" s="7">
        <f>D76+C76</f>
        <v>0</v>
      </c>
      <c r="G76" s="7">
        <f>F76+E76</f>
        <v>0</v>
      </c>
    </row>
    <row r="77" spans="1:9" ht="15" customHeight="1" x14ac:dyDescent="0.3">
      <c r="A77" s="23" t="s">
        <v>37</v>
      </c>
      <c r="B77" s="18" t="s">
        <v>52</v>
      </c>
      <c r="C77" s="30">
        <v>16926</v>
      </c>
      <c r="D77" s="77"/>
      <c r="E77" s="7">
        <f t="shared" ref="E77:G144" si="5">D77+C77</f>
        <v>16926</v>
      </c>
      <c r="G77" s="7">
        <f t="shared" si="5"/>
        <v>16926</v>
      </c>
      <c r="H77" s="104">
        <v>9616</v>
      </c>
      <c r="I77" s="96">
        <f t="shared" ref="I77:I141" si="6">H77/G77*100</f>
        <v>56.812005199101975</v>
      </c>
    </row>
    <row r="78" spans="1:9" ht="15" customHeight="1" x14ac:dyDescent="0.3">
      <c r="A78" s="23" t="s">
        <v>37</v>
      </c>
      <c r="B78" s="18" t="s">
        <v>53</v>
      </c>
      <c r="C78" s="30">
        <v>13119</v>
      </c>
      <c r="D78" s="77"/>
      <c r="E78" s="7">
        <f t="shared" si="5"/>
        <v>13119</v>
      </c>
      <c r="G78" s="7">
        <f t="shared" si="5"/>
        <v>13119</v>
      </c>
      <c r="H78" s="18">
        <v>13213.64</v>
      </c>
      <c r="I78" s="96">
        <f t="shared" si="6"/>
        <v>100.72139644789999</v>
      </c>
    </row>
    <row r="79" spans="1:9" ht="15" customHeight="1" x14ac:dyDescent="0.3">
      <c r="A79" s="23" t="s">
        <v>37</v>
      </c>
      <c r="B79" s="90" t="s">
        <v>420</v>
      </c>
      <c r="D79" s="77"/>
      <c r="E79" s="7"/>
      <c r="G79" s="7"/>
      <c r="H79" s="18">
        <v>87.12</v>
      </c>
    </row>
    <row r="80" spans="1:9" ht="15" customHeight="1" x14ac:dyDescent="0.3">
      <c r="A80" s="23" t="s">
        <v>37</v>
      </c>
      <c r="B80" s="18" t="s">
        <v>54</v>
      </c>
      <c r="C80" s="30">
        <v>22600</v>
      </c>
      <c r="D80" s="77"/>
      <c r="E80" s="7">
        <f t="shared" si="5"/>
        <v>22600</v>
      </c>
      <c r="G80" s="7">
        <f t="shared" si="5"/>
        <v>22600</v>
      </c>
      <c r="H80" s="104">
        <v>10080</v>
      </c>
      <c r="I80" s="96">
        <f t="shared" si="6"/>
        <v>44.601769911504427</v>
      </c>
    </row>
    <row r="81" spans="1:18" ht="15" customHeight="1" x14ac:dyDescent="0.3">
      <c r="A81" s="23" t="s">
        <v>37</v>
      </c>
      <c r="B81" s="18" t="s">
        <v>313</v>
      </c>
      <c r="C81" s="30">
        <v>6400</v>
      </c>
      <c r="D81" s="77"/>
      <c r="E81" s="7">
        <f t="shared" si="5"/>
        <v>6400</v>
      </c>
      <c r="G81" s="7">
        <f t="shared" si="5"/>
        <v>6400</v>
      </c>
      <c r="H81" s="18">
        <v>5930.65</v>
      </c>
      <c r="I81" s="96">
        <f t="shared" si="6"/>
        <v>92.666406249999994</v>
      </c>
      <c r="K81" s="7"/>
    </row>
    <row r="82" spans="1:18" ht="15" customHeight="1" x14ac:dyDescent="0.3">
      <c r="A82" s="23" t="s">
        <v>37</v>
      </c>
      <c r="B82" s="18" t="s">
        <v>55</v>
      </c>
      <c r="C82" s="30">
        <v>255360</v>
      </c>
      <c r="D82" s="77"/>
      <c r="E82" s="7">
        <f t="shared" si="5"/>
        <v>255360</v>
      </c>
      <c r="G82" s="7">
        <f t="shared" si="5"/>
        <v>255360</v>
      </c>
      <c r="H82" s="104">
        <v>140967</v>
      </c>
      <c r="I82" s="96">
        <f t="shared" si="6"/>
        <v>55.203242481203006</v>
      </c>
    </row>
    <row r="83" spans="1:18" ht="15" customHeight="1" x14ac:dyDescent="0.3">
      <c r="A83" s="23" t="s">
        <v>37</v>
      </c>
      <c r="B83" s="18" t="s">
        <v>56</v>
      </c>
      <c r="C83" s="30">
        <v>350</v>
      </c>
      <c r="D83" s="77"/>
      <c r="E83" s="7">
        <f t="shared" si="5"/>
        <v>350</v>
      </c>
      <c r="G83" s="7">
        <f t="shared" si="5"/>
        <v>350</v>
      </c>
      <c r="H83" s="104">
        <v>108.9</v>
      </c>
      <c r="I83" s="96">
        <f t="shared" si="6"/>
        <v>31.114285714285717</v>
      </c>
    </row>
    <row r="84" spans="1:18" ht="15" customHeight="1" x14ac:dyDescent="0.3">
      <c r="A84" s="23" t="s">
        <v>37</v>
      </c>
      <c r="B84" s="18" t="s">
        <v>386</v>
      </c>
      <c r="C84" s="30">
        <v>27000</v>
      </c>
      <c r="D84" s="77"/>
      <c r="E84" s="7">
        <f t="shared" si="5"/>
        <v>27000</v>
      </c>
      <c r="G84" s="7">
        <f t="shared" si="5"/>
        <v>27000</v>
      </c>
      <c r="H84" s="18">
        <v>0</v>
      </c>
      <c r="I84" s="96">
        <f t="shared" si="6"/>
        <v>0</v>
      </c>
    </row>
    <row r="85" spans="1:18" ht="15" customHeight="1" x14ac:dyDescent="0.3">
      <c r="A85" s="23" t="s">
        <v>37</v>
      </c>
      <c r="B85" s="18" t="s">
        <v>431</v>
      </c>
      <c r="D85" s="87"/>
      <c r="E85" s="103"/>
      <c r="F85" s="18"/>
      <c r="G85" s="103"/>
      <c r="H85" s="104">
        <v>5000</v>
      </c>
    </row>
    <row r="86" spans="1:18" ht="15" customHeight="1" x14ac:dyDescent="0.3">
      <c r="A86" s="23" t="s">
        <v>37</v>
      </c>
      <c r="B86" s="41" t="s">
        <v>359</v>
      </c>
      <c r="C86" s="30">
        <v>1100</v>
      </c>
      <c r="D86" s="77"/>
      <c r="E86" s="7">
        <f t="shared" si="5"/>
        <v>1100</v>
      </c>
      <c r="G86" s="7">
        <f t="shared" si="5"/>
        <v>1100</v>
      </c>
      <c r="H86" s="18">
        <v>0</v>
      </c>
      <c r="I86" s="96">
        <f t="shared" si="6"/>
        <v>0</v>
      </c>
    </row>
    <row r="87" spans="1:18" ht="15" customHeight="1" x14ac:dyDescent="0.3">
      <c r="A87" s="23" t="s">
        <v>37</v>
      </c>
      <c r="B87" s="2" t="s">
        <v>378</v>
      </c>
      <c r="C87" s="30">
        <v>2348</v>
      </c>
      <c r="D87" s="77"/>
      <c r="E87" s="7">
        <f t="shared" si="5"/>
        <v>2348</v>
      </c>
      <c r="G87" s="7">
        <f t="shared" si="5"/>
        <v>2348</v>
      </c>
      <c r="H87" s="18">
        <v>661.2</v>
      </c>
      <c r="I87" s="96">
        <f t="shared" si="6"/>
        <v>28.160136286201027</v>
      </c>
    </row>
    <row r="88" spans="1:18" ht="15" customHeight="1" x14ac:dyDescent="0.3">
      <c r="A88" s="23" t="s">
        <v>37</v>
      </c>
      <c r="B88" s="2" t="s">
        <v>57</v>
      </c>
      <c r="C88" s="78">
        <v>3250</v>
      </c>
      <c r="D88" s="77"/>
      <c r="E88" s="7">
        <f t="shared" si="5"/>
        <v>3250</v>
      </c>
      <c r="G88" s="7">
        <f t="shared" si="5"/>
        <v>3250</v>
      </c>
      <c r="H88" s="18">
        <v>1625.22</v>
      </c>
      <c r="I88" s="96">
        <f t="shared" si="6"/>
        <v>50.00676923076923</v>
      </c>
    </row>
    <row r="89" spans="1:18" ht="15" customHeight="1" x14ac:dyDescent="0.3">
      <c r="A89" s="23" t="s">
        <v>430</v>
      </c>
      <c r="B89" s="2" t="s">
        <v>429</v>
      </c>
      <c r="C89" s="78"/>
      <c r="D89" s="77">
        <v>292860</v>
      </c>
      <c r="E89" s="7">
        <f>D89</f>
        <v>292860</v>
      </c>
      <c r="G89" s="7">
        <f>E89</f>
        <v>292860</v>
      </c>
      <c r="H89" s="18">
        <v>0</v>
      </c>
      <c r="I89" s="96">
        <f t="shared" si="6"/>
        <v>0</v>
      </c>
    </row>
    <row r="90" spans="1:18" ht="15" customHeight="1" x14ac:dyDescent="0.3">
      <c r="A90" s="23" t="s">
        <v>37</v>
      </c>
      <c r="B90" s="18" t="s">
        <v>393</v>
      </c>
      <c r="D90" s="77">
        <v>7000</v>
      </c>
      <c r="E90" s="7">
        <f>D90</f>
        <v>7000</v>
      </c>
      <c r="G90" s="7">
        <f>E90</f>
        <v>7000</v>
      </c>
      <c r="H90" s="18">
        <v>0</v>
      </c>
      <c r="I90" s="96">
        <f t="shared" si="6"/>
        <v>0</v>
      </c>
    </row>
    <row r="91" spans="1:18" ht="15" customHeight="1" x14ac:dyDescent="0.3">
      <c r="A91" s="51"/>
      <c r="B91" s="18"/>
      <c r="D91" s="77"/>
      <c r="E91" s="7"/>
      <c r="G91" s="7"/>
      <c r="L91" s="7"/>
    </row>
    <row r="92" spans="1:18" ht="15" customHeight="1" x14ac:dyDescent="0.3">
      <c r="A92" s="23"/>
      <c r="B92" s="1" t="s">
        <v>58</v>
      </c>
      <c r="C92" s="60">
        <f>C10+C13+C16+C27+C35+C42+C45+C54</f>
        <v>7782033</v>
      </c>
      <c r="D92" s="77"/>
      <c r="E92" s="70">
        <f>E8+E25+E54</f>
        <v>8405779</v>
      </c>
      <c r="F92" s="7"/>
      <c r="G92" s="70">
        <f>G8+G25+G54</f>
        <v>8405779</v>
      </c>
      <c r="H92" s="21">
        <f>H8+H25+H54</f>
        <v>4315173.45</v>
      </c>
      <c r="I92" s="96">
        <f t="shared" si="6"/>
        <v>51.335794695530303</v>
      </c>
      <c r="K92" s="7"/>
      <c r="Q92" s="7"/>
      <c r="R92" s="7"/>
    </row>
    <row r="93" spans="1:18" ht="15" customHeight="1" x14ac:dyDescent="0.3">
      <c r="A93" s="23"/>
      <c r="D93" s="77"/>
    </row>
    <row r="94" spans="1:18" ht="15" customHeight="1" x14ac:dyDescent="0.3">
      <c r="A94" s="23"/>
      <c r="B94" s="68" t="s">
        <v>397</v>
      </c>
      <c r="D94" s="77"/>
    </row>
    <row r="95" spans="1:18" ht="15" customHeight="1" x14ac:dyDescent="0.3">
      <c r="A95" s="23"/>
      <c r="D95" s="77"/>
    </row>
    <row r="96" spans="1:18" ht="15" customHeight="1" x14ac:dyDescent="0.3">
      <c r="A96" s="22">
        <v>233</v>
      </c>
      <c r="B96" s="1" t="s">
        <v>59</v>
      </c>
      <c r="C96" s="59">
        <f>SUM(C97:C98)</f>
        <v>2500</v>
      </c>
      <c r="D96" s="77"/>
      <c r="E96" s="1">
        <f t="shared" si="5"/>
        <v>2500</v>
      </c>
      <c r="G96" s="1">
        <f t="shared" si="5"/>
        <v>2500</v>
      </c>
      <c r="H96" s="107">
        <f>SUM(H97:H98)</f>
        <v>1678.5</v>
      </c>
      <c r="I96" s="96">
        <f t="shared" si="6"/>
        <v>67.14</v>
      </c>
    </row>
    <row r="97" spans="1:9" ht="15" customHeight="1" x14ac:dyDescent="0.3">
      <c r="A97" s="23" t="s">
        <v>60</v>
      </c>
      <c r="B97" s="2" t="s">
        <v>59</v>
      </c>
      <c r="C97" s="30">
        <v>2000</v>
      </c>
      <c r="D97" s="77"/>
      <c r="E97" s="2">
        <f t="shared" si="5"/>
        <v>2000</v>
      </c>
      <c r="G97" s="2">
        <f t="shared" si="5"/>
        <v>2000</v>
      </c>
      <c r="H97" s="104">
        <v>1678.5</v>
      </c>
      <c r="I97" s="96">
        <f t="shared" si="6"/>
        <v>83.925000000000011</v>
      </c>
    </row>
    <row r="98" spans="1:9" ht="15" customHeight="1" x14ac:dyDescent="0.3">
      <c r="A98" s="23" t="s">
        <v>60</v>
      </c>
      <c r="B98" s="2" t="s">
        <v>61</v>
      </c>
      <c r="C98" s="30">
        <v>500</v>
      </c>
      <c r="D98" s="77"/>
      <c r="E98" s="2">
        <f t="shared" si="5"/>
        <v>500</v>
      </c>
      <c r="G98" s="2">
        <f t="shared" si="5"/>
        <v>500</v>
      </c>
      <c r="H98" s="104">
        <v>0</v>
      </c>
      <c r="I98" s="96">
        <f t="shared" si="6"/>
        <v>0</v>
      </c>
    </row>
    <row r="99" spans="1:9" ht="15" customHeight="1" x14ac:dyDescent="0.3">
      <c r="A99" s="23"/>
      <c r="D99" s="77"/>
      <c r="H99" s="104"/>
    </row>
    <row r="100" spans="1:9" ht="15" customHeight="1" x14ac:dyDescent="0.3">
      <c r="A100" s="22">
        <v>322</v>
      </c>
      <c r="B100" s="1" t="s">
        <v>62</v>
      </c>
      <c r="C100" s="59">
        <f>SUM(C101:C105)</f>
        <v>3080500</v>
      </c>
      <c r="D100" s="77"/>
      <c r="E100" s="1">
        <f>SUM(E101:E105)</f>
        <v>3073500</v>
      </c>
      <c r="G100" s="1">
        <f>SUM(G101:G105)</f>
        <v>3073500</v>
      </c>
      <c r="H100" s="107">
        <f>SUM(H101:H105)</f>
        <v>0</v>
      </c>
      <c r="I100" s="96">
        <f t="shared" si="6"/>
        <v>0</v>
      </c>
    </row>
    <row r="101" spans="1:9" ht="15" customHeight="1" x14ac:dyDescent="0.3">
      <c r="A101" s="49" t="s">
        <v>63</v>
      </c>
      <c r="B101" s="94" t="s">
        <v>370</v>
      </c>
      <c r="C101" s="79">
        <v>2600000</v>
      </c>
      <c r="D101" s="77"/>
      <c r="E101" s="2">
        <f t="shared" si="5"/>
        <v>2600000</v>
      </c>
      <c r="G101" s="2">
        <f t="shared" si="5"/>
        <v>2600000</v>
      </c>
      <c r="H101" s="104">
        <v>0</v>
      </c>
      <c r="I101" s="96">
        <f t="shared" si="6"/>
        <v>0</v>
      </c>
    </row>
    <row r="102" spans="1:9" ht="15" customHeight="1" x14ac:dyDescent="0.3">
      <c r="A102" s="49" t="s">
        <v>63</v>
      </c>
      <c r="B102" s="94" t="s">
        <v>371</v>
      </c>
      <c r="C102" s="79">
        <v>27000</v>
      </c>
      <c r="D102" s="77"/>
      <c r="E102" s="2">
        <f t="shared" si="5"/>
        <v>27000</v>
      </c>
      <c r="G102" s="2">
        <f t="shared" si="5"/>
        <v>27000</v>
      </c>
      <c r="H102" s="104">
        <v>0</v>
      </c>
      <c r="I102" s="96">
        <f t="shared" si="6"/>
        <v>0</v>
      </c>
    </row>
    <row r="103" spans="1:9" ht="15" customHeight="1" x14ac:dyDescent="0.3">
      <c r="A103" s="49" t="s">
        <v>63</v>
      </c>
      <c r="B103" s="94" t="s">
        <v>360</v>
      </c>
      <c r="C103" s="30">
        <v>161500</v>
      </c>
      <c r="D103" s="77"/>
      <c r="E103" s="2">
        <f t="shared" si="5"/>
        <v>161500</v>
      </c>
      <c r="G103" s="2">
        <f t="shared" si="5"/>
        <v>161500</v>
      </c>
      <c r="H103" s="104">
        <v>0</v>
      </c>
      <c r="I103" s="96">
        <f t="shared" si="6"/>
        <v>0</v>
      </c>
    </row>
    <row r="104" spans="1:9" ht="15" customHeight="1" x14ac:dyDescent="0.3">
      <c r="A104" s="49" t="s">
        <v>63</v>
      </c>
      <c r="B104" s="18" t="s">
        <v>382</v>
      </c>
      <c r="C104" s="30">
        <v>7000</v>
      </c>
      <c r="D104" s="77">
        <v>-7000</v>
      </c>
      <c r="E104" s="2">
        <f t="shared" si="5"/>
        <v>0</v>
      </c>
      <c r="G104" s="2">
        <f t="shared" si="5"/>
        <v>0</v>
      </c>
      <c r="H104" s="104">
        <v>0</v>
      </c>
    </row>
    <row r="105" spans="1:9" ht="15" customHeight="1" x14ac:dyDescent="0.3">
      <c r="A105" s="23" t="s">
        <v>63</v>
      </c>
      <c r="B105" s="2" t="s">
        <v>316</v>
      </c>
      <c r="C105" s="30">
        <v>285000</v>
      </c>
      <c r="D105" s="77"/>
      <c r="E105" s="2">
        <f t="shared" si="5"/>
        <v>285000</v>
      </c>
      <c r="G105" s="2">
        <f t="shared" si="5"/>
        <v>285000</v>
      </c>
      <c r="H105" s="104">
        <v>0</v>
      </c>
      <c r="I105" s="96">
        <f t="shared" si="6"/>
        <v>0</v>
      </c>
    </row>
    <row r="106" spans="1:9" ht="15" customHeight="1" x14ac:dyDescent="0.3">
      <c r="A106" s="23"/>
      <c r="D106" s="77"/>
      <c r="H106" s="104"/>
    </row>
    <row r="107" spans="1:9" ht="15" customHeight="1" x14ac:dyDescent="0.3">
      <c r="A107" s="23"/>
      <c r="B107" s="1" t="s">
        <v>64</v>
      </c>
      <c r="C107" s="59">
        <f>C96+C100</f>
        <v>3083000</v>
      </c>
      <c r="D107" s="77"/>
      <c r="E107" s="1">
        <f>E96+E100</f>
        <v>3076000</v>
      </c>
      <c r="G107" s="1">
        <f>G96+G100</f>
        <v>3076000</v>
      </c>
      <c r="H107" s="21">
        <f>H96+H100</f>
        <v>1678.5</v>
      </c>
      <c r="I107" s="96">
        <f t="shared" si="6"/>
        <v>5.4567620286085826E-2</v>
      </c>
    </row>
    <row r="108" spans="1:9" ht="15" customHeight="1" x14ac:dyDescent="0.3">
      <c r="A108" s="23"/>
      <c r="D108" s="77"/>
      <c r="H108" s="104"/>
    </row>
    <row r="109" spans="1:9" ht="15" customHeight="1" x14ac:dyDescent="0.3">
      <c r="A109" s="22"/>
      <c r="B109" s="67" t="s">
        <v>65</v>
      </c>
      <c r="D109" s="77"/>
    </row>
    <row r="110" spans="1:9" ht="15" customHeight="1" x14ac:dyDescent="0.3">
      <c r="A110" s="22" t="s">
        <v>309</v>
      </c>
      <c r="B110" s="1" t="s">
        <v>66</v>
      </c>
      <c r="C110" s="59">
        <f>C111+C112+C113+C165</f>
        <v>800075</v>
      </c>
      <c r="D110" s="77"/>
      <c r="E110" s="1">
        <f>E111+E112+E113+E165</f>
        <v>800075</v>
      </c>
      <c r="G110" s="1">
        <f>G111+G112+G113+G165</f>
        <v>800075</v>
      </c>
      <c r="H110" s="107">
        <f>H111+H112+H113+H165</f>
        <v>278268.56</v>
      </c>
      <c r="I110" s="96">
        <f t="shared" si="6"/>
        <v>34.780309345998809</v>
      </c>
    </row>
    <row r="111" spans="1:9" ht="15" customHeight="1" x14ac:dyDescent="0.3">
      <c r="A111" s="23" t="s">
        <v>67</v>
      </c>
      <c r="B111" s="2" t="s">
        <v>68</v>
      </c>
      <c r="C111" s="30">
        <v>394800</v>
      </c>
      <c r="D111" s="77"/>
      <c r="E111" s="2">
        <f t="shared" si="5"/>
        <v>394800</v>
      </c>
      <c r="G111" s="2">
        <f t="shared" si="5"/>
        <v>394800</v>
      </c>
      <c r="H111" s="18">
        <v>149190.35</v>
      </c>
      <c r="I111" s="96">
        <f t="shared" si="6"/>
        <v>37.788842451874366</v>
      </c>
    </row>
    <row r="112" spans="1:9" ht="15" customHeight="1" x14ac:dyDescent="0.3">
      <c r="A112" s="23" t="s">
        <v>69</v>
      </c>
      <c r="B112" s="2" t="s">
        <v>70</v>
      </c>
      <c r="C112" s="30">
        <v>139000</v>
      </c>
      <c r="D112" s="77"/>
      <c r="E112" s="2">
        <f t="shared" si="5"/>
        <v>139000</v>
      </c>
      <c r="G112" s="2">
        <f t="shared" si="5"/>
        <v>139000</v>
      </c>
      <c r="H112" s="18">
        <v>54547.97</v>
      </c>
      <c r="I112" s="96">
        <f t="shared" si="6"/>
        <v>39.243143884892092</v>
      </c>
    </row>
    <row r="113" spans="1:9" ht="15" customHeight="1" x14ac:dyDescent="0.3">
      <c r="A113" s="23" t="s">
        <v>71</v>
      </c>
      <c r="B113" s="2" t="s">
        <v>72</v>
      </c>
      <c r="C113" s="30">
        <f>SUM(C114:C163)</f>
        <v>261150</v>
      </c>
      <c r="D113" s="77"/>
      <c r="E113" s="2">
        <f t="shared" si="5"/>
        <v>261150</v>
      </c>
      <c r="G113" s="2">
        <f t="shared" si="5"/>
        <v>261150</v>
      </c>
      <c r="H113" s="104">
        <f>SUM(H114:H163)</f>
        <v>73317.320000000007</v>
      </c>
      <c r="I113" s="96">
        <f t="shared" si="6"/>
        <v>28.074792264981813</v>
      </c>
    </row>
    <row r="114" spans="1:9" ht="15" customHeight="1" x14ac:dyDescent="0.3">
      <c r="A114" s="23" t="s">
        <v>71</v>
      </c>
      <c r="B114" s="2" t="s">
        <v>73</v>
      </c>
      <c r="C114" s="30">
        <v>2500</v>
      </c>
      <c r="D114" s="77"/>
      <c r="E114" s="2">
        <f t="shared" si="5"/>
        <v>2500</v>
      </c>
      <c r="G114" s="2">
        <f t="shared" si="5"/>
        <v>2500</v>
      </c>
      <c r="H114" s="104">
        <v>95.9</v>
      </c>
      <c r="I114" s="96">
        <f t="shared" si="6"/>
        <v>3.8360000000000003</v>
      </c>
    </row>
    <row r="115" spans="1:9" ht="15" customHeight="1" x14ac:dyDescent="0.3">
      <c r="A115" s="23" t="s">
        <v>71</v>
      </c>
      <c r="B115" s="2" t="s">
        <v>74</v>
      </c>
      <c r="C115" s="30">
        <v>1000</v>
      </c>
      <c r="D115" s="77"/>
      <c r="E115" s="2">
        <f t="shared" si="5"/>
        <v>1000</v>
      </c>
      <c r="G115" s="2">
        <f t="shared" si="5"/>
        <v>1000</v>
      </c>
      <c r="H115" s="18">
        <v>130.99</v>
      </c>
      <c r="I115" s="96">
        <f t="shared" si="6"/>
        <v>13.099</v>
      </c>
    </row>
    <row r="116" spans="1:9" ht="15" customHeight="1" x14ac:dyDescent="0.3">
      <c r="A116" s="23" t="s">
        <v>71</v>
      </c>
      <c r="B116" s="2" t="s">
        <v>75</v>
      </c>
      <c r="C116" s="30">
        <v>35000</v>
      </c>
      <c r="D116" s="77"/>
      <c r="E116" s="2">
        <f t="shared" si="5"/>
        <v>35000</v>
      </c>
      <c r="G116" s="2">
        <f t="shared" si="5"/>
        <v>35000</v>
      </c>
      <c r="H116" s="18">
        <v>19060.68</v>
      </c>
      <c r="I116" s="96">
        <f t="shared" si="6"/>
        <v>54.459085714285713</v>
      </c>
    </row>
    <row r="117" spans="1:9" ht="15" customHeight="1" x14ac:dyDescent="0.3">
      <c r="A117" s="23" t="s">
        <v>71</v>
      </c>
      <c r="B117" s="2" t="s">
        <v>76</v>
      </c>
      <c r="C117" s="30">
        <v>2400</v>
      </c>
      <c r="D117" s="77"/>
      <c r="E117" s="2">
        <f t="shared" si="5"/>
        <v>2400</v>
      </c>
      <c r="G117" s="2">
        <f t="shared" si="5"/>
        <v>2400</v>
      </c>
      <c r="H117" s="18">
        <v>985.55</v>
      </c>
      <c r="I117" s="96">
        <f t="shared" si="6"/>
        <v>41.064583333333331</v>
      </c>
    </row>
    <row r="118" spans="1:9" ht="15" customHeight="1" x14ac:dyDescent="0.3">
      <c r="A118" s="23" t="s">
        <v>71</v>
      </c>
      <c r="B118" s="2" t="s">
        <v>77</v>
      </c>
      <c r="C118" s="30">
        <v>21000</v>
      </c>
      <c r="D118" s="77"/>
      <c r="E118" s="2">
        <f t="shared" si="5"/>
        <v>21000</v>
      </c>
      <c r="G118" s="2">
        <f t="shared" si="5"/>
        <v>21000</v>
      </c>
      <c r="H118" s="18">
        <v>7954.12</v>
      </c>
      <c r="I118" s="96">
        <f t="shared" si="6"/>
        <v>37.876761904761899</v>
      </c>
    </row>
    <row r="119" spans="1:9" ht="15" customHeight="1" x14ac:dyDescent="0.3">
      <c r="A119" s="23" t="s">
        <v>71</v>
      </c>
      <c r="B119" s="2" t="s">
        <v>78</v>
      </c>
      <c r="C119" s="30">
        <v>250</v>
      </c>
      <c r="D119" s="77"/>
      <c r="E119" s="2">
        <f t="shared" si="5"/>
        <v>250</v>
      </c>
      <c r="G119" s="2">
        <f t="shared" si="5"/>
        <v>250</v>
      </c>
      <c r="H119" s="18">
        <v>2587.7800000000002</v>
      </c>
      <c r="I119" s="96">
        <f t="shared" si="6"/>
        <v>1035.1120000000001</v>
      </c>
    </row>
    <row r="120" spans="1:9" ht="15" customHeight="1" x14ac:dyDescent="0.3">
      <c r="A120" s="23" t="s">
        <v>71</v>
      </c>
      <c r="B120" s="2" t="s">
        <v>79</v>
      </c>
      <c r="C120" s="30">
        <v>6000</v>
      </c>
      <c r="D120" s="77"/>
      <c r="E120" s="2">
        <f t="shared" si="5"/>
        <v>6000</v>
      </c>
      <c r="G120" s="2">
        <f t="shared" si="5"/>
        <v>6000</v>
      </c>
      <c r="H120" s="18">
        <v>0</v>
      </c>
      <c r="I120" s="96">
        <f t="shared" si="6"/>
        <v>0</v>
      </c>
    </row>
    <row r="121" spans="1:9" ht="15" customHeight="1" x14ac:dyDescent="0.3">
      <c r="A121" s="23" t="s">
        <v>71</v>
      </c>
      <c r="B121" s="2" t="s">
        <v>80</v>
      </c>
      <c r="C121" s="30">
        <v>2000</v>
      </c>
      <c r="D121" s="77"/>
      <c r="E121" s="2">
        <f t="shared" si="5"/>
        <v>2000</v>
      </c>
      <c r="G121" s="2">
        <f t="shared" si="5"/>
        <v>2000</v>
      </c>
      <c r="H121" s="18">
        <v>328.82</v>
      </c>
      <c r="I121" s="96">
        <f t="shared" si="6"/>
        <v>16.440999999999999</v>
      </c>
    </row>
    <row r="122" spans="1:9" ht="15" customHeight="1" x14ac:dyDescent="0.3">
      <c r="A122" s="23" t="s">
        <v>71</v>
      </c>
      <c r="B122" s="2" t="s">
        <v>81</v>
      </c>
      <c r="C122" s="30">
        <v>100</v>
      </c>
      <c r="D122" s="77"/>
      <c r="E122" s="2">
        <f t="shared" si="5"/>
        <v>100</v>
      </c>
      <c r="G122" s="2">
        <f t="shared" si="5"/>
        <v>100</v>
      </c>
      <c r="H122" s="18">
        <v>0</v>
      </c>
      <c r="I122" s="96">
        <f t="shared" si="6"/>
        <v>0</v>
      </c>
    </row>
    <row r="123" spans="1:9" ht="15" customHeight="1" x14ac:dyDescent="0.3">
      <c r="A123" s="23" t="s">
        <v>71</v>
      </c>
      <c r="B123" s="2" t="s">
        <v>82</v>
      </c>
      <c r="C123" s="30">
        <v>1000</v>
      </c>
      <c r="D123" s="77"/>
      <c r="E123" s="2">
        <f t="shared" si="5"/>
        <v>1000</v>
      </c>
      <c r="G123" s="2">
        <f t="shared" si="5"/>
        <v>1000</v>
      </c>
      <c r="H123" s="18">
        <v>398.32</v>
      </c>
      <c r="I123" s="96">
        <f t="shared" si="6"/>
        <v>39.832000000000001</v>
      </c>
    </row>
    <row r="124" spans="1:9" ht="15" customHeight="1" x14ac:dyDescent="0.3">
      <c r="A124" s="23" t="s">
        <v>71</v>
      </c>
      <c r="B124" s="2" t="s">
        <v>83</v>
      </c>
      <c r="C124" s="30">
        <v>100</v>
      </c>
      <c r="D124" s="77"/>
      <c r="E124" s="2">
        <f t="shared" si="5"/>
        <v>100</v>
      </c>
      <c r="G124" s="2">
        <f t="shared" si="5"/>
        <v>100</v>
      </c>
      <c r="I124" s="96">
        <f t="shared" si="6"/>
        <v>0</v>
      </c>
    </row>
    <row r="125" spans="1:9" ht="15" customHeight="1" x14ac:dyDescent="0.3">
      <c r="A125" s="23" t="s">
        <v>71</v>
      </c>
      <c r="B125" s="2" t="s">
        <v>84</v>
      </c>
      <c r="C125" s="30">
        <v>9000</v>
      </c>
      <c r="D125" s="77"/>
      <c r="E125" s="2">
        <f t="shared" si="5"/>
        <v>9000</v>
      </c>
      <c r="G125" s="2">
        <f t="shared" si="5"/>
        <v>9000</v>
      </c>
      <c r="H125" s="18">
        <v>3194.15</v>
      </c>
      <c r="I125" s="96">
        <f t="shared" si="6"/>
        <v>35.490555555555559</v>
      </c>
    </row>
    <row r="126" spans="1:9" ht="15" customHeight="1" x14ac:dyDescent="0.3">
      <c r="A126" s="23" t="s">
        <v>71</v>
      </c>
      <c r="B126" s="2" t="s">
        <v>85</v>
      </c>
      <c r="C126" s="30">
        <v>1000</v>
      </c>
      <c r="D126" s="77"/>
      <c r="E126" s="2">
        <f t="shared" si="5"/>
        <v>1000</v>
      </c>
      <c r="G126" s="2">
        <f t="shared" si="5"/>
        <v>1000</v>
      </c>
      <c r="H126" s="18">
        <v>0</v>
      </c>
      <c r="I126" s="96">
        <f t="shared" si="6"/>
        <v>0</v>
      </c>
    </row>
    <row r="127" spans="1:9" ht="15" customHeight="1" x14ac:dyDescent="0.3">
      <c r="A127" s="23" t="s">
        <v>71</v>
      </c>
      <c r="B127" s="2" t="s">
        <v>86</v>
      </c>
      <c r="C127" s="30">
        <v>1000</v>
      </c>
      <c r="D127" s="77"/>
      <c r="E127" s="2">
        <f t="shared" si="5"/>
        <v>1000</v>
      </c>
      <c r="G127" s="2">
        <f t="shared" si="5"/>
        <v>1000</v>
      </c>
      <c r="H127" s="18">
        <v>152.75</v>
      </c>
      <c r="I127" s="96">
        <f t="shared" si="6"/>
        <v>15.275</v>
      </c>
    </row>
    <row r="128" spans="1:9" ht="15" customHeight="1" x14ac:dyDescent="0.3">
      <c r="A128" s="23" t="s">
        <v>71</v>
      </c>
      <c r="B128" s="2" t="s">
        <v>87</v>
      </c>
      <c r="C128" s="30">
        <v>4500</v>
      </c>
      <c r="D128" s="77"/>
      <c r="E128" s="2">
        <f t="shared" si="5"/>
        <v>4500</v>
      </c>
      <c r="G128" s="2">
        <f t="shared" si="5"/>
        <v>4500</v>
      </c>
      <c r="H128" s="18">
        <v>1795.91</v>
      </c>
      <c r="I128" s="96">
        <f t="shared" si="6"/>
        <v>39.909111111111109</v>
      </c>
    </row>
    <row r="129" spans="1:9" ht="15" customHeight="1" x14ac:dyDescent="0.3">
      <c r="A129" s="23" t="s">
        <v>71</v>
      </c>
      <c r="B129" s="2" t="s">
        <v>88</v>
      </c>
      <c r="C129" s="30">
        <v>600</v>
      </c>
      <c r="D129" s="77"/>
      <c r="E129" s="2">
        <f t="shared" si="5"/>
        <v>600</v>
      </c>
      <c r="G129" s="2">
        <f t="shared" si="5"/>
        <v>600</v>
      </c>
      <c r="H129" s="104">
        <v>50.4</v>
      </c>
      <c r="I129" s="96">
        <f t="shared" si="6"/>
        <v>8.3999999999999986</v>
      </c>
    </row>
    <row r="130" spans="1:9" ht="15" customHeight="1" x14ac:dyDescent="0.3">
      <c r="A130" s="23" t="s">
        <v>71</v>
      </c>
      <c r="B130" s="2" t="s">
        <v>89</v>
      </c>
      <c r="C130" s="30">
        <v>5000</v>
      </c>
      <c r="D130" s="77"/>
      <c r="E130" s="2">
        <f t="shared" si="5"/>
        <v>5000</v>
      </c>
      <c r="G130" s="2">
        <f t="shared" si="5"/>
        <v>5000</v>
      </c>
      <c r="H130" s="18">
        <v>1485.71</v>
      </c>
      <c r="I130" s="96">
        <f t="shared" si="6"/>
        <v>29.714200000000002</v>
      </c>
    </row>
    <row r="131" spans="1:9" ht="15" customHeight="1" x14ac:dyDescent="0.3">
      <c r="A131" s="23" t="s">
        <v>71</v>
      </c>
      <c r="B131" s="2" t="s">
        <v>90</v>
      </c>
      <c r="C131" s="30">
        <v>2500</v>
      </c>
      <c r="D131" s="77"/>
      <c r="E131" s="2">
        <f t="shared" si="5"/>
        <v>2500</v>
      </c>
      <c r="G131" s="2">
        <f t="shared" si="5"/>
        <v>2500</v>
      </c>
      <c r="H131" s="18">
        <v>726.27</v>
      </c>
      <c r="I131" s="96">
        <f t="shared" si="6"/>
        <v>29.050799999999999</v>
      </c>
    </row>
    <row r="132" spans="1:9" ht="15" customHeight="1" x14ac:dyDescent="0.3">
      <c r="A132" s="23" t="s">
        <v>71</v>
      </c>
      <c r="B132" s="2" t="s">
        <v>91</v>
      </c>
      <c r="C132" s="30">
        <v>1500</v>
      </c>
      <c r="D132" s="77"/>
      <c r="E132" s="2">
        <f t="shared" si="5"/>
        <v>1500</v>
      </c>
      <c r="G132" s="2">
        <f t="shared" si="5"/>
        <v>1500</v>
      </c>
      <c r="H132" s="18">
        <v>0</v>
      </c>
      <c r="I132" s="96">
        <f t="shared" si="6"/>
        <v>0</v>
      </c>
    </row>
    <row r="133" spans="1:9" ht="15" customHeight="1" x14ac:dyDescent="0.3">
      <c r="A133" s="23" t="s">
        <v>71</v>
      </c>
      <c r="B133" s="2" t="s">
        <v>92</v>
      </c>
      <c r="C133" s="30">
        <v>100</v>
      </c>
      <c r="D133" s="77"/>
      <c r="E133" s="2">
        <f t="shared" si="5"/>
        <v>100</v>
      </c>
      <c r="G133" s="2">
        <f t="shared" si="5"/>
        <v>100</v>
      </c>
      <c r="H133" s="18">
        <v>0</v>
      </c>
      <c r="I133" s="96">
        <f t="shared" si="6"/>
        <v>0</v>
      </c>
    </row>
    <row r="134" spans="1:9" ht="15" customHeight="1" x14ac:dyDescent="0.3">
      <c r="A134" s="23" t="s">
        <v>71</v>
      </c>
      <c r="B134" s="2" t="s">
        <v>93</v>
      </c>
      <c r="C134" s="30">
        <v>100</v>
      </c>
      <c r="D134" s="77"/>
      <c r="E134" s="2">
        <f t="shared" si="5"/>
        <v>100</v>
      </c>
      <c r="G134" s="2">
        <f t="shared" si="5"/>
        <v>100</v>
      </c>
      <c r="H134" s="104">
        <v>50</v>
      </c>
      <c r="I134" s="96">
        <f t="shared" si="6"/>
        <v>50</v>
      </c>
    </row>
    <row r="135" spans="1:9" ht="15" customHeight="1" x14ac:dyDescent="0.3">
      <c r="A135" s="23" t="s">
        <v>71</v>
      </c>
      <c r="B135" s="2" t="s">
        <v>94</v>
      </c>
      <c r="C135" s="30">
        <v>500</v>
      </c>
      <c r="D135" s="77"/>
      <c r="E135" s="2">
        <f t="shared" si="5"/>
        <v>500</v>
      </c>
      <c r="G135" s="2">
        <f t="shared" si="5"/>
        <v>500</v>
      </c>
      <c r="H135" s="18">
        <v>0</v>
      </c>
      <c r="I135" s="96">
        <f t="shared" si="6"/>
        <v>0</v>
      </c>
    </row>
    <row r="136" spans="1:9" ht="15" hidden="1" customHeight="1" x14ac:dyDescent="0.3">
      <c r="A136" s="23" t="s">
        <v>71</v>
      </c>
      <c r="B136" s="2" t="s">
        <v>95</v>
      </c>
      <c r="C136" s="30">
        <v>0</v>
      </c>
      <c r="D136" s="77"/>
      <c r="E136" s="2">
        <f t="shared" si="5"/>
        <v>0</v>
      </c>
      <c r="G136" s="2">
        <f t="shared" si="5"/>
        <v>0</v>
      </c>
    </row>
    <row r="137" spans="1:9" ht="15" customHeight="1" x14ac:dyDescent="0.3">
      <c r="A137" s="23" t="s">
        <v>71</v>
      </c>
      <c r="B137" s="2" t="s">
        <v>96</v>
      </c>
      <c r="C137" s="30">
        <v>10000</v>
      </c>
      <c r="D137" s="77"/>
      <c r="E137" s="2">
        <f t="shared" si="5"/>
        <v>10000</v>
      </c>
      <c r="G137" s="2">
        <f t="shared" si="5"/>
        <v>10000</v>
      </c>
      <c r="H137" s="18">
        <v>518.48</v>
      </c>
      <c r="I137" s="96">
        <f t="shared" si="6"/>
        <v>5.184800000000001</v>
      </c>
    </row>
    <row r="138" spans="1:9" ht="15" customHeight="1" x14ac:dyDescent="0.3">
      <c r="A138" s="23" t="s">
        <v>71</v>
      </c>
      <c r="B138" s="2" t="s">
        <v>97</v>
      </c>
      <c r="C138" s="30">
        <v>100</v>
      </c>
      <c r="D138" s="77"/>
      <c r="E138" s="2">
        <f t="shared" si="5"/>
        <v>100</v>
      </c>
      <c r="G138" s="2">
        <f t="shared" si="5"/>
        <v>100</v>
      </c>
      <c r="H138" s="18">
        <v>0</v>
      </c>
      <c r="I138" s="96">
        <f t="shared" si="6"/>
        <v>0</v>
      </c>
    </row>
    <row r="139" spans="1:9" ht="15" customHeight="1" x14ac:dyDescent="0.3">
      <c r="A139" s="23" t="s">
        <v>71</v>
      </c>
      <c r="B139" s="2" t="s">
        <v>98</v>
      </c>
      <c r="C139" s="30">
        <v>100</v>
      </c>
      <c r="D139" s="77"/>
      <c r="E139" s="2">
        <f t="shared" si="5"/>
        <v>100</v>
      </c>
      <c r="G139" s="2">
        <f t="shared" si="5"/>
        <v>100</v>
      </c>
      <c r="H139" s="18">
        <v>0</v>
      </c>
      <c r="I139" s="96">
        <f t="shared" si="6"/>
        <v>0</v>
      </c>
    </row>
    <row r="140" spans="1:9" ht="15" customHeight="1" x14ac:dyDescent="0.3">
      <c r="A140" s="23" t="s">
        <v>71</v>
      </c>
      <c r="B140" s="2" t="s">
        <v>99</v>
      </c>
      <c r="C140" s="30">
        <v>20000</v>
      </c>
      <c r="D140" s="77"/>
      <c r="E140" s="2">
        <f t="shared" si="5"/>
        <v>20000</v>
      </c>
      <c r="G140" s="2">
        <f t="shared" si="5"/>
        <v>20000</v>
      </c>
      <c r="H140" s="18">
        <v>6123.41</v>
      </c>
      <c r="I140" s="96">
        <f t="shared" si="6"/>
        <v>30.617050000000003</v>
      </c>
    </row>
    <row r="141" spans="1:9" ht="15" customHeight="1" x14ac:dyDescent="0.3">
      <c r="A141" s="23" t="s">
        <v>71</v>
      </c>
      <c r="B141" s="2" t="s">
        <v>287</v>
      </c>
      <c r="C141" s="30">
        <v>500</v>
      </c>
      <c r="D141" s="77"/>
      <c r="E141" s="2">
        <f t="shared" si="5"/>
        <v>500</v>
      </c>
      <c r="G141" s="2">
        <f t="shared" si="5"/>
        <v>500</v>
      </c>
      <c r="H141" s="18">
        <v>0</v>
      </c>
      <c r="I141" s="96">
        <f t="shared" si="6"/>
        <v>0</v>
      </c>
    </row>
    <row r="142" spans="1:9" ht="15" customHeight="1" x14ac:dyDescent="0.3">
      <c r="A142" s="23" t="s">
        <v>71</v>
      </c>
      <c r="B142" s="2" t="s">
        <v>100</v>
      </c>
      <c r="C142" s="30">
        <v>1000</v>
      </c>
      <c r="D142" s="77"/>
      <c r="E142" s="2">
        <f t="shared" si="5"/>
        <v>1000</v>
      </c>
      <c r="G142" s="2">
        <f t="shared" si="5"/>
        <v>1000</v>
      </c>
      <c r="H142" s="18">
        <v>22.11</v>
      </c>
      <c r="I142" s="96">
        <f t="shared" ref="I142:I206" si="7">H142/G142*100</f>
        <v>2.2109999999999999</v>
      </c>
    </row>
    <row r="143" spans="1:9" ht="15" customHeight="1" x14ac:dyDescent="0.3">
      <c r="A143" s="23" t="s">
        <v>71</v>
      </c>
      <c r="B143" s="2" t="s">
        <v>392</v>
      </c>
      <c r="C143" s="30">
        <v>4200</v>
      </c>
      <c r="D143" s="77"/>
      <c r="E143" s="2">
        <f t="shared" si="5"/>
        <v>4200</v>
      </c>
      <c r="G143" s="2">
        <f t="shared" si="5"/>
        <v>4200</v>
      </c>
      <c r="H143" s="104">
        <v>1147.2</v>
      </c>
      <c r="I143" s="96">
        <f t="shared" si="7"/>
        <v>27.314285714285713</v>
      </c>
    </row>
    <row r="144" spans="1:9" ht="15" customHeight="1" x14ac:dyDescent="0.3">
      <c r="A144" s="23" t="s">
        <v>71</v>
      </c>
      <c r="B144" s="2" t="s">
        <v>101</v>
      </c>
      <c r="C144" s="30">
        <v>1800</v>
      </c>
      <c r="D144" s="77"/>
      <c r="E144" s="2">
        <f t="shared" si="5"/>
        <v>1800</v>
      </c>
      <c r="G144" s="2">
        <f t="shared" si="5"/>
        <v>1800</v>
      </c>
      <c r="H144" s="104">
        <v>720</v>
      </c>
      <c r="I144" s="96">
        <f t="shared" si="7"/>
        <v>40</v>
      </c>
    </row>
    <row r="145" spans="1:9" ht="15" customHeight="1" x14ac:dyDescent="0.3">
      <c r="A145" s="23" t="s">
        <v>71</v>
      </c>
      <c r="B145" s="2" t="s">
        <v>102</v>
      </c>
      <c r="C145" s="30">
        <v>2500</v>
      </c>
      <c r="D145" s="77"/>
      <c r="E145" s="2">
        <f t="shared" ref="E145:G209" si="8">D145+C145</f>
        <v>2500</v>
      </c>
      <c r="G145" s="2">
        <f t="shared" si="8"/>
        <v>2500</v>
      </c>
      <c r="H145" s="18">
        <v>628.5</v>
      </c>
      <c r="I145" s="96">
        <f t="shared" si="7"/>
        <v>25.14</v>
      </c>
    </row>
    <row r="146" spans="1:9" ht="15" customHeight="1" x14ac:dyDescent="0.3">
      <c r="A146" s="23" t="s">
        <v>71</v>
      </c>
      <c r="B146" s="2" t="s">
        <v>103</v>
      </c>
      <c r="C146" s="30">
        <v>3000</v>
      </c>
      <c r="D146" s="77"/>
      <c r="E146" s="2">
        <f t="shared" si="8"/>
        <v>3000</v>
      </c>
      <c r="G146" s="2">
        <f t="shared" si="8"/>
        <v>3000</v>
      </c>
      <c r="H146" s="104">
        <v>150</v>
      </c>
      <c r="I146" s="96">
        <f t="shared" si="7"/>
        <v>5</v>
      </c>
    </row>
    <row r="147" spans="1:9" ht="15" customHeight="1" x14ac:dyDescent="0.3">
      <c r="A147" s="23" t="s">
        <v>71</v>
      </c>
      <c r="B147" s="2" t="s">
        <v>104</v>
      </c>
      <c r="C147" s="30">
        <v>20000</v>
      </c>
      <c r="D147" s="77"/>
      <c r="E147" s="2">
        <f t="shared" si="8"/>
        <v>20000</v>
      </c>
      <c r="G147" s="2">
        <f t="shared" si="8"/>
        <v>20000</v>
      </c>
      <c r="H147" s="18">
        <v>3370.54</v>
      </c>
      <c r="I147" s="96">
        <f t="shared" si="7"/>
        <v>16.852700000000002</v>
      </c>
    </row>
    <row r="148" spans="1:9" s="74" customFormat="1" ht="15" customHeight="1" x14ac:dyDescent="0.3">
      <c r="A148" s="75" t="s">
        <v>71</v>
      </c>
      <c r="B148" s="76" t="s">
        <v>105</v>
      </c>
      <c r="C148" s="30">
        <v>4500</v>
      </c>
      <c r="D148" s="77"/>
      <c r="E148" s="76">
        <f t="shared" si="8"/>
        <v>4500</v>
      </c>
      <c r="G148" s="76">
        <f t="shared" si="8"/>
        <v>4500</v>
      </c>
      <c r="H148" s="30">
        <v>1983.24</v>
      </c>
      <c r="I148" s="96">
        <f t="shared" si="7"/>
        <v>44.072000000000003</v>
      </c>
    </row>
    <row r="149" spans="1:9" ht="15" customHeight="1" x14ac:dyDescent="0.3">
      <c r="A149" s="23" t="s">
        <v>71</v>
      </c>
      <c r="B149" s="2" t="s">
        <v>106</v>
      </c>
      <c r="C149" s="30">
        <v>5000</v>
      </c>
      <c r="D149" s="77"/>
      <c r="E149" s="2">
        <f t="shared" si="8"/>
        <v>5000</v>
      </c>
      <c r="G149" s="2">
        <f t="shared" si="8"/>
        <v>5000</v>
      </c>
      <c r="H149" s="103">
        <v>0</v>
      </c>
      <c r="I149" s="96">
        <f t="shared" si="7"/>
        <v>0</v>
      </c>
    </row>
    <row r="150" spans="1:9" ht="15" customHeight="1" x14ac:dyDescent="0.3">
      <c r="A150" s="23" t="s">
        <v>71</v>
      </c>
      <c r="B150" s="2" t="s">
        <v>107</v>
      </c>
      <c r="C150" s="30">
        <v>31400</v>
      </c>
      <c r="D150" s="77"/>
      <c r="E150" s="2">
        <f t="shared" si="8"/>
        <v>31400</v>
      </c>
      <c r="G150" s="2">
        <f t="shared" si="8"/>
        <v>31400</v>
      </c>
      <c r="H150" s="103">
        <v>0</v>
      </c>
      <c r="I150" s="96">
        <f t="shared" si="7"/>
        <v>0</v>
      </c>
    </row>
    <row r="151" spans="1:9" s="74" customFormat="1" ht="15" customHeight="1" x14ac:dyDescent="0.3">
      <c r="A151" s="75" t="s">
        <v>71</v>
      </c>
      <c r="B151" s="76" t="s">
        <v>301</v>
      </c>
      <c r="C151" s="30">
        <v>5000</v>
      </c>
      <c r="D151" s="77"/>
      <c r="E151" s="76">
        <f t="shared" si="8"/>
        <v>5000</v>
      </c>
      <c r="G151" s="76">
        <f t="shared" si="8"/>
        <v>5000</v>
      </c>
      <c r="H151" s="108">
        <v>766</v>
      </c>
      <c r="I151" s="96">
        <f t="shared" si="7"/>
        <v>15.32</v>
      </c>
    </row>
    <row r="152" spans="1:9" ht="15" customHeight="1" x14ac:dyDescent="0.3">
      <c r="A152" s="23" t="s">
        <v>71</v>
      </c>
      <c r="B152" s="2" t="s">
        <v>108</v>
      </c>
      <c r="C152" s="30">
        <v>200</v>
      </c>
      <c r="D152" s="77"/>
      <c r="E152" s="2">
        <f t="shared" si="8"/>
        <v>200</v>
      </c>
      <c r="G152" s="2">
        <f t="shared" si="8"/>
        <v>200</v>
      </c>
      <c r="H152" s="18">
        <v>0</v>
      </c>
      <c r="I152" s="96">
        <f t="shared" si="7"/>
        <v>0</v>
      </c>
    </row>
    <row r="153" spans="1:9" ht="15" customHeight="1" x14ac:dyDescent="0.3">
      <c r="A153" s="23" t="s">
        <v>71</v>
      </c>
      <c r="B153" s="2" t="s">
        <v>109</v>
      </c>
      <c r="C153" s="30">
        <v>2000</v>
      </c>
      <c r="D153" s="77"/>
      <c r="E153" s="2">
        <f t="shared" si="8"/>
        <v>2000</v>
      </c>
      <c r="G153" s="2">
        <f t="shared" si="8"/>
        <v>2000</v>
      </c>
      <c r="H153" s="18">
        <v>0</v>
      </c>
      <c r="I153" s="96">
        <f t="shared" si="7"/>
        <v>0</v>
      </c>
    </row>
    <row r="154" spans="1:9" ht="15" customHeight="1" x14ac:dyDescent="0.3">
      <c r="A154" s="23" t="s">
        <v>71</v>
      </c>
      <c r="B154" s="2" t="s">
        <v>110</v>
      </c>
      <c r="C154" s="30">
        <v>300</v>
      </c>
      <c r="D154" s="77"/>
      <c r="E154" s="2">
        <f t="shared" si="8"/>
        <v>300</v>
      </c>
      <c r="G154" s="2">
        <f t="shared" si="8"/>
        <v>300</v>
      </c>
      <c r="H154" s="18">
        <v>147.16</v>
      </c>
      <c r="I154" s="96">
        <f t="shared" si="7"/>
        <v>49.053333333333335</v>
      </c>
    </row>
    <row r="155" spans="1:9" ht="15" customHeight="1" x14ac:dyDescent="0.3">
      <c r="A155" s="23" t="s">
        <v>71</v>
      </c>
      <c r="B155" s="2" t="s">
        <v>111</v>
      </c>
      <c r="C155" s="30">
        <v>11000</v>
      </c>
      <c r="D155" s="77"/>
      <c r="E155" s="2">
        <f t="shared" si="8"/>
        <v>11000</v>
      </c>
      <c r="G155" s="2">
        <f t="shared" si="8"/>
        <v>11000</v>
      </c>
      <c r="H155" s="18">
        <v>4496.24</v>
      </c>
      <c r="I155" s="96">
        <f t="shared" si="7"/>
        <v>40.874909090909092</v>
      </c>
    </row>
    <row r="156" spans="1:9" ht="15" customHeight="1" x14ac:dyDescent="0.3">
      <c r="A156" s="23" t="s">
        <v>71</v>
      </c>
      <c r="B156" s="2" t="s">
        <v>112</v>
      </c>
      <c r="C156" s="30">
        <v>20000</v>
      </c>
      <c r="D156" s="77"/>
      <c r="E156" s="2">
        <f t="shared" si="8"/>
        <v>20000</v>
      </c>
      <c r="G156" s="2">
        <f t="shared" si="8"/>
        <v>20000</v>
      </c>
      <c r="H156" s="18">
        <v>4875.66</v>
      </c>
      <c r="I156" s="96">
        <f t="shared" si="7"/>
        <v>24.378299999999999</v>
      </c>
    </row>
    <row r="157" spans="1:9" ht="15" customHeight="1" x14ac:dyDescent="0.3">
      <c r="A157" s="23" t="s">
        <v>71</v>
      </c>
      <c r="B157" s="2" t="s">
        <v>113</v>
      </c>
      <c r="C157" s="30">
        <v>2700</v>
      </c>
      <c r="D157" s="77"/>
      <c r="E157" s="2">
        <f t="shared" si="8"/>
        <v>2700</v>
      </c>
      <c r="G157" s="2">
        <f t="shared" si="8"/>
        <v>2700</v>
      </c>
      <c r="H157" s="18">
        <v>1609.45</v>
      </c>
      <c r="I157" s="96">
        <f t="shared" si="7"/>
        <v>59.609259259259261</v>
      </c>
    </row>
    <row r="158" spans="1:9" ht="15" customHeight="1" x14ac:dyDescent="0.3">
      <c r="A158" s="23" t="s">
        <v>71</v>
      </c>
      <c r="B158" s="2" t="s">
        <v>288</v>
      </c>
      <c r="C158" s="30">
        <v>300</v>
      </c>
      <c r="D158" s="77"/>
      <c r="E158" s="2">
        <f t="shared" si="8"/>
        <v>300</v>
      </c>
      <c r="G158" s="2">
        <f t="shared" si="8"/>
        <v>300</v>
      </c>
      <c r="H158" s="18">
        <v>0</v>
      </c>
      <c r="I158" s="96">
        <f t="shared" si="7"/>
        <v>0</v>
      </c>
    </row>
    <row r="159" spans="1:9" ht="15" customHeight="1" x14ac:dyDescent="0.3">
      <c r="A159" s="23" t="s">
        <v>71</v>
      </c>
      <c r="B159" s="2" t="s">
        <v>114</v>
      </c>
      <c r="C159" s="30">
        <v>400</v>
      </c>
      <c r="D159" s="77"/>
      <c r="E159" s="2">
        <f t="shared" si="8"/>
        <v>400</v>
      </c>
      <c r="G159" s="2">
        <f t="shared" si="8"/>
        <v>400</v>
      </c>
      <c r="H159" s="104">
        <v>367</v>
      </c>
      <c r="I159" s="96">
        <f t="shared" si="7"/>
        <v>91.75</v>
      </c>
    </row>
    <row r="160" spans="1:9" ht="15" customHeight="1" x14ac:dyDescent="0.3">
      <c r="A160" s="23" t="s">
        <v>71</v>
      </c>
      <c r="B160" s="2" t="s">
        <v>115</v>
      </c>
      <c r="C160" s="30">
        <v>5500</v>
      </c>
      <c r="D160" s="77"/>
      <c r="E160" s="2">
        <f t="shared" si="8"/>
        <v>5500</v>
      </c>
      <c r="G160" s="2">
        <f t="shared" si="8"/>
        <v>5500</v>
      </c>
      <c r="H160" s="18">
        <v>190.26</v>
      </c>
      <c r="I160" s="96">
        <f t="shared" si="7"/>
        <v>3.4592727272727268</v>
      </c>
    </row>
    <row r="161" spans="1:10" ht="15" customHeight="1" x14ac:dyDescent="0.3">
      <c r="A161" s="23" t="s">
        <v>71</v>
      </c>
      <c r="B161" s="2" t="s">
        <v>116</v>
      </c>
      <c r="C161" s="30">
        <v>9000</v>
      </c>
      <c r="D161" s="77"/>
      <c r="E161" s="2">
        <f t="shared" si="8"/>
        <v>9000</v>
      </c>
      <c r="G161" s="2">
        <f t="shared" si="8"/>
        <v>9000</v>
      </c>
      <c r="H161" s="18">
        <v>6509.49</v>
      </c>
      <c r="I161" s="96">
        <f t="shared" si="7"/>
        <v>72.327666666666673</v>
      </c>
    </row>
    <row r="162" spans="1:10" ht="15" customHeight="1" x14ac:dyDescent="0.3">
      <c r="A162" s="23" t="s">
        <v>71</v>
      </c>
      <c r="B162" s="2" t="s">
        <v>117</v>
      </c>
      <c r="C162" s="30">
        <v>1000</v>
      </c>
      <c r="D162" s="77"/>
      <c r="E162" s="2">
        <f t="shared" si="8"/>
        <v>1000</v>
      </c>
      <c r="G162" s="2">
        <f t="shared" si="8"/>
        <v>1000</v>
      </c>
      <c r="H162" s="104">
        <v>417.6</v>
      </c>
      <c r="I162" s="96">
        <f t="shared" si="7"/>
        <v>41.760000000000005</v>
      </c>
    </row>
    <row r="163" spans="1:10" ht="15" customHeight="1" x14ac:dyDescent="0.3">
      <c r="A163" s="23" t="s">
        <v>71</v>
      </c>
      <c r="B163" s="2" t="s">
        <v>118</v>
      </c>
      <c r="C163" s="30">
        <v>2500</v>
      </c>
      <c r="D163" s="77"/>
      <c r="E163" s="2">
        <f t="shared" si="8"/>
        <v>2500</v>
      </c>
      <c r="G163" s="2">
        <f t="shared" si="8"/>
        <v>2500</v>
      </c>
      <c r="H163" s="18">
        <v>277.63</v>
      </c>
      <c r="I163" s="96">
        <f t="shared" si="7"/>
        <v>11.1052</v>
      </c>
    </row>
    <row r="164" spans="1:10" ht="15" customHeight="1" x14ac:dyDescent="0.3">
      <c r="A164" s="23"/>
      <c r="D164" s="77"/>
    </row>
    <row r="165" spans="1:10" ht="15" customHeight="1" x14ac:dyDescent="0.3">
      <c r="A165" s="22">
        <v>640</v>
      </c>
      <c r="B165" s="1" t="s">
        <v>119</v>
      </c>
      <c r="C165" s="59">
        <f t="shared" ref="C165" si="9">SUM(C166:C168)</f>
        <v>5125</v>
      </c>
      <c r="D165" s="77"/>
      <c r="E165" s="1">
        <f t="shared" si="8"/>
        <v>5125</v>
      </c>
      <c r="G165" s="1">
        <f t="shared" si="8"/>
        <v>5125</v>
      </c>
      <c r="H165" s="21">
        <f>SUM(H166:H168)</f>
        <v>1212.92</v>
      </c>
      <c r="I165" s="96">
        <f t="shared" si="7"/>
        <v>23.666731707317073</v>
      </c>
    </row>
    <row r="166" spans="1:10" ht="15" customHeight="1" x14ac:dyDescent="0.3">
      <c r="A166" s="23" t="s">
        <v>120</v>
      </c>
      <c r="B166" s="2" t="s">
        <v>121</v>
      </c>
      <c r="C166" s="30">
        <v>2425</v>
      </c>
      <c r="D166" s="77"/>
      <c r="E166" s="2">
        <f t="shared" si="8"/>
        <v>2425</v>
      </c>
      <c r="G166" s="2">
        <f t="shared" si="8"/>
        <v>2425</v>
      </c>
      <c r="H166" s="18">
        <v>1212.92</v>
      </c>
      <c r="I166" s="96">
        <f t="shared" si="7"/>
        <v>50.017319587628876</v>
      </c>
    </row>
    <row r="167" spans="1:10" ht="15" customHeight="1" x14ac:dyDescent="0.3">
      <c r="A167" s="23" t="s">
        <v>120</v>
      </c>
      <c r="B167" s="2" t="s">
        <v>394</v>
      </c>
      <c r="C167" s="30">
        <v>2000</v>
      </c>
      <c r="D167" s="77"/>
      <c r="E167" s="2">
        <f t="shared" si="8"/>
        <v>2000</v>
      </c>
      <c r="G167" s="2">
        <f t="shared" si="8"/>
        <v>2000</v>
      </c>
      <c r="H167" s="18">
        <v>0</v>
      </c>
      <c r="I167" s="96">
        <f t="shared" si="7"/>
        <v>0</v>
      </c>
    </row>
    <row r="168" spans="1:10" ht="15" customHeight="1" x14ac:dyDescent="0.3">
      <c r="A168" s="23" t="s">
        <v>120</v>
      </c>
      <c r="B168" s="2" t="s">
        <v>122</v>
      </c>
      <c r="C168" s="30">
        <v>700</v>
      </c>
      <c r="D168" s="77"/>
      <c r="E168" s="2">
        <f t="shared" si="8"/>
        <v>700</v>
      </c>
      <c r="G168" s="2">
        <f t="shared" si="8"/>
        <v>700</v>
      </c>
      <c r="H168" s="18">
        <v>0</v>
      </c>
      <c r="I168" s="96">
        <f t="shared" si="7"/>
        <v>0</v>
      </c>
    </row>
    <row r="169" spans="1:10" ht="15" customHeight="1" x14ac:dyDescent="0.3">
      <c r="A169" s="23"/>
      <c r="D169" s="77"/>
      <c r="J169" s="96"/>
    </row>
    <row r="170" spans="1:10" ht="15" customHeight="1" x14ac:dyDescent="0.3">
      <c r="A170" s="22" t="s">
        <v>309</v>
      </c>
      <c r="B170" s="1" t="s">
        <v>123</v>
      </c>
      <c r="C170" s="59">
        <f t="shared" ref="C170" si="10">SUM(C171:C173)</f>
        <v>25473</v>
      </c>
      <c r="D170" s="77"/>
      <c r="E170" s="1">
        <f t="shared" si="8"/>
        <v>25473</v>
      </c>
      <c r="G170" s="1">
        <f t="shared" si="8"/>
        <v>25473</v>
      </c>
      <c r="H170" s="21">
        <f>SUM(H171:H173)</f>
        <v>10879.63</v>
      </c>
      <c r="I170" s="96">
        <f t="shared" si="7"/>
        <v>42.710438503513522</v>
      </c>
    </row>
    <row r="171" spans="1:10" ht="15" customHeight="1" x14ac:dyDescent="0.3">
      <c r="A171" s="23" t="s">
        <v>67</v>
      </c>
      <c r="B171" s="2" t="s">
        <v>124</v>
      </c>
      <c r="C171" s="30">
        <v>15720</v>
      </c>
      <c r="D171" s="77"/>
      <c r="E171" s="2">
        <f t="shared" si="8"/>
        <v>15720</v>
      </c>
      <c r="G171" s="2">
        <f t="shared" si="8"/>
        <v>15720</v>
      </c>
      <c r="H171" s="18">
        <v>7662.32</v>
      </c>
      <c r="I171" s="96">
        <f t="shared" si="7"/>
        <v>48.742493638676841</v>
      </c>
    </row>
    <row r="172" spans="1:10" ht="15" customHeight="1" x14ac:dyDescent="0.3">
      <c r="A172" s="23" t="s">
        <v>69</v>
      </c>
      <c r="B172" s="2" t="s">
        <v>70</v>
      </c>
      <c r="C172" s="30">
        <v>5503</v>
      </c>
      <c r="D172" s="77"/>
      <c r="E172" s="2">
        <f t="shared" si="8"/>
        <v>5503</v>
      </c>
      <c r="G172" s="2">
        <f t="shared" si="8"/>
        <v>5503</v>
      </c>
      <c r="H172" s="18">
        <v>2677.81</v>
      </c>
      <c r="I172" s="96">
        <f t="shared" si="7"/>
        <v>48.66091222969289</v>
      </c>
    </row>
    <row r="173" spans="1:10" ht="15" customHeight="1" x14ac:dyDescent="0.3">
      <c r="A173" s="23" t="s">
        <v>71</v>
      </c>
      <c r="B173" s="2" t="s">
        <v>125</v>
      </c>
      <c r="C173" s="30">
        <v>4250</v>
      </c>
      <c r="D173" s="77"/>
      <c r="E173" s="2">
        <f t="shared" si="8"/>
        <v>4250</v>
      </c>
      <c r="G173" s="2">
        <f t="shared" si="8"/>
        <v>4250</v>
      </c>
      <c r="H173" s="18">
        <v>539.5</v>
      </c>
      <c r="I173" s="96">
        <f t="shared" si="7"/>
        <v>12.694117647058823</v>
      </c>
    </row>
    <row r="174" spans="1:10" ht="15" customHeight="1" x14ac:dyDescent="0.3">
      <c r="A174" s="23"/>
      <c r="D174" s="77"/>
    </row>
    <row r="175" spans="1:10" ht="15" customHeight="1" x14ac:dyDescent="0.3">
      <c r="A175" s="22" t="s">
        <v>309</v>
      </c>
      <c r="B175" s="1" t="s">
        <v>126</v>
      </c>
      <c r="C175" s="59">
        <f>SUM(C176+C177)</f>
        <v>4958</v>
      </c>
      <c r="D175" s="77"/>
      <c r="E175" s="1">
        <f t="shared" si="8"/>
        <v>4958</v>
      </c>
      <c r="G175" s="1">
        <f t="shared" si="8"/>
        <v>4958</v>
      </c>
      <c r="H175" s="21">
        <f>SUM(H176:H177)</f>
        <v>0</v>
      </c>
      <c r="I175" s="96">
        <f t="shared" si="7"/>
        <v>0</v>
      </c>
    </row>
    <row r="176" spans="1:10" ht="15" customHeight="1" x14ac:dyDescent="0.3">
      <c r="A176" s="23" t="s">
        <v>71</v>
      </c>
      <c r="B176" s="2" t="s">
        <v>317</v>
      </c>
      <c r="C176" s="30">
        <v>2610</v>
      </c>
      <c r="D176" s="77"/>
      <c r="E176" s="2">
        <f t="shared" si="8"/>
        <v>2610</v>
      </c>
      <c r="G176" s="2">
        <f t="shared" si="8"/>
        <v>2610</v>
      </c>
      <c r="H176" s="18">
        <v>0</v>
      </c>
      <c r="I176" s="96">
        <f t="shared" si="7"/>
        <v>0</v>
      </c>
    </row>
    <row r="177" spans="1:9" ht="15" customHeight="1" x14ac:dyDescent="0.3">
      <c r="A177" s="23" t="s">
        <v>71</v>
      </c>
      <c r="B177" s="2" t="s">
        <v>378</v>
      </c>
      <c r="C177" s="30">
        <v>2348</v>
      </c>
      <c r="D177" s="77"/>
      <c r="E177" s="2">
        <f t="shared" si="8"/>
        <v>2348</v>
      </c>
      <c r="G177" s="2">
        <f t="shared" si="8"/>
        <v>2348</v>
      </c>
      <c r="H177" s="18">
        <v>0</v>
      </c>
      <c r="I177" s="96">
        <f t="shared" si="7"/>
        <v>0</v>
      </c>
    </row>
    <row r="178" spans="1:9" ht="15" customHeight="1" x14ac:dyDescent="0.3">
      <c r="A178" s="23"/>
      <c r="D178" s="77"/>
    </row>
    <row r="179" spans="1:9" ht="15" customHeight="1" x14ac:dyDescent="0.3">
      <c r="A179" s="22" t="s">
        <v>127</v>
      </c>
      <c r="B179" s="1" t="s">
        <v>128</v>
      </c>
      <c r="C179" s="59">
        <f t="shared" ref="C179" si="11">SUM(C180:C182)</f>
        <v>8600</v>
      </c>
      <c r="D179" s="77"/>
      <c r="E179" s="1">
        <f t="shared" si="8"/>
        <v>8600</v>
      </c>
      <c r="G179" s="1">
        <f t="shared" si="8"/>
        <v>8600</v>
      </c>
      <c r="H179" s="21">
        <f>SUM(H180:H182)</f>
        <v>4750.37</v>
      </c>
      <c r="I179" s="96">
        <f t="shared" si="7"/>
        <v>55.23686046511628</v>
      </c>
    </row>
    <row r="180" spans="1:9" ht="15" customHeight="1" x14ac:dyDescent="0.3">
      <c r="A180" s="23" t="s">
        <v>71</v>
      </c>
      <c r="B180" s="2" t="s">
        <v>129</v>
      </c>
      <c r="C180" s="30">
        <v>6000</v>
      </c>
      <c r="D180" s="77"/>
      <c r="E180" s="2">
        <f t="shared" si="8"/>
        <v>6000</v>
      </c>
      <c r="G180" s="2">
        <f t="shared" si="8"/>
        <v>6000</v>
      </c>
      <c r="H180" s="18">
        <v>3460.01</v>
      </c>
      <c r="I180" s="96">
        <f t="shared" si="7"/>
        <v>57.666833333333336</v>
      </c>
    </row>
    <row r="181" spans="1:9" ht="15" customHeight="1" x14ac:dyDescent="0.3">
      <c r="A181" s="23" t="s">
        <v>71</v>
      </c>
      <c r="B181" s="2" t="s">
        <v>130</v>
      </c>
      <c r="C181" s="30">
        <v>1500</v>
      </c>
      <c r="D181" s="77"/>
      <c r="E181" s="2">
        <f t="shared" si="8"/>
        <v>1500</v>
      </c>
      <c r="G181" s="2">
        <f t="shared" si="8"/>
        <v>1500</v>
      </c>
      <c r="H181" s="18">
        <v>999.5</v>
      </c>
      <c r="I181" s="96">
        <f t="shared" si="7"/>
        <v>66.63333333333334</v>
      </c>
    </row>
    <row r="182" spans="1:9" ht="15" customHeight="1" x14ac:dyDescent="0.3">
      <c r="A182" s="23" t="s">
        <v>71</v>
      </c>
      <c r="B182" s="2" t="s">
        <v>131</v>
      </c>
      <c r="C182" s="30">
        <v>1100</v>
      </c>
      <c r="D182" s="77"/>
      <c r="E182" s="2">
        <f t="shared" si="8"/>
        <v>1100</v>
      </c>
      <c r="G182" s="2">
        <f t="shared" si="8"/>
        <v>1100</v>
      </c>
      <c r="H182" s="18">
        <v>290.86</v>
      </c>
      <c r="I182" s="96">
        <f t="shared" si="7"/>
        <v>26.441818181818181</v>
      </c>
    </row>
    <row r="183" spans="1:9" ht="15" customHeight="1" x14ac:dyDescent="0.3">
      <c r="A183" s="23"/>
      <c r="D183" s="77"/>
    </row>
    <row r="184" spans="1:9" ht="15" customHeight="1" x14ac:dyDescent="0.3">
      <c r="A184" s="22" t="s">
        <v>132</v>
      </c>
      <c r="B184" s="1" t="s">
        <v>133</v>
      </c>
      <c r="C184" s="59">
        <f t="shared" ref="C184" si="12">SUM(C185:C187)</f>
        <v>16027</v>
      </c>
      <c r="D184" s="77"/>
      <c r="E184" s="1">
        <f t="shared" si="8"/>
        <v>16027</v>
      </c>
      <c r="G184" s="1">
        <f t="shared" si="8"/>
        <v>16027</v>
      </c>
      <c r="H184" s="21">
        <f>SUM(H185:H188)</f>
        <v>7859.85</v>
      </c>
      <c r="I184" s="96">
        <f t="shared" si="7"/>
        <v>49.041305297310785</v>
      </c>
    </row>
    <row r="185" spans="1:9" ht="15" customHeight="1" x14ac:dyDescent="0.3">
      <c r="A185" s="23" t="s">
        <v>67</v>
      </c>
      <c r="B185" s="2" t="s">
        <v>134</v>
      </c>
      <c r="C185" s="30">
        <v>11100</v>
      </c>
      <c r="D185" s="77"/>
      <c r="E185" s="2">
        <f t="shared" si="8"/>
        <v>11100</v>
      </c>
      <c r="G185" s="2">
        <f t="shared" si="8"/>
        <v>11100</v>
      </c>
      <c r="H185" s="18">
        <v>4901.29</v>
      </c>
      <c r="I185" s="96">
        <f t="shared" si="7"/>
        <v>44.155765765765764</v>
      </c>
    </row>
    <row r="186" spans="1:9" ht="15" customHeight="1" x14ac:dyDescent="0.3">
      <c r="A186" s="23" t="s">
        <v>69</v>
      </c>
      <c r="B186" s="2" t="s">
        <v>70</v>
      </c>
      <c r="C186" s="30">
        <v>3827</v>
      </c>
      <c r="D186" s="77"/>
      <c r="E186" s="2">
        <f t="shared" si="8"/>
        <v>3827</v>
      </c>
      <c r="G186" s="2">
        <f t="shared" si="8"/>
        <v>3827</v>
      </c>
      <c r="H186" s="18">
        <v>2242.3200000000002</v>
      </c>
      <c r="I186" s="96">
        <f t="shared" si="7"/>
        <v>58.592108701332648</v>
      </c>
    </row>
    <row r="187" spans="1:9" ht="15" customHeight="1" x14ac:dyDescent="0.3">
      <c r="A187" s="23" t="s">
        <v>71</v>
      </c>
      <c r="B187" s="2" t="s">
        <v>125</v>
      </c>
      <c r="C187" s="30">
        <v>1100</v>
      </c>
      <c r="D187" s="77"/>
      <c r="E187" s="2">
        <f t="shared" si="8"/>
        <v>1100</v>
      </c>
      <c r="G187" s="2">
        <f t="shared" si="8"/>
        <v>1100</v>
      </c>
      <c r="H187" s="18">
        <v>595.33000000000004</v>
      </c>
      <c r="I187" s="96">
        <f t="shared" si="7"/>
        <v>54.120909090909095</v>
      </c>
    </row>
    <row r="188" spans="1:9" ht="15" customHeight="1" x14ac:dyDescent="0.3">
      <c r="A188" s="23" t="s">
        <v>120</v>
      </c>
      <c r="B188" s="18" t="s">
        <v>122</v>
      </c>
      <c r="D188" s="77"/>
      <c r="H188" s="18">
        <v>120.91</v>
      </c>
    </row>
    <row r="189" spans="1:9" ht="15" customHeight="1" x14ac:dyDescent="0.3">
      <c r="A189" s="23"/>
      <c r="D189" s="77"/>
    </row>
    <row r="190" spans="1:9" ht="15" customHeight="1" x14ac:dyDescent="0.3">
      <c r="A190" s="22" t="s">
        <v>135</v>
      </c>
      <c r="B190" s="1" t="s">
        <v>136</v>
      </c>
      <c r="C190" s="59">
        <f t="shared" ref="C190" si="13">SUM(C191)</f>
        <v>3500</v>
      </c>
      <c r="D190" s="77"/>
      <c r="E190" s="1">
        <f t="shared" si="8"/>
        <v>3500</v>
      </c>
      <c r="G190" s="1">
        <f t="shared" si="8"/>
        <v>3500</v>
      </c>
      <c r="H190" s="21">
        <f>H191</f>
        <v>0</v>
      </c>
      <c r="I190" s="96">
        <f t="shared" si="7"/>
        <v>0</v>
      </c>
    </row>
    <row r="191" spans="1:9" ht="15" customHeight="1" x14ac:dyDescent="0.3">
      <c r="A191" s="23" t="s">
        <v>71</v>
      </c>
      <c r="B191" s="2" t="s">
        <v>136</v>
      </c>
      <c r="C191" s="30">
        <v>3500</v>
      </c>
      <c r="D191" s="77"/>
      <c r="E191" s="2">
        <f t="shared" si="8"/>
        <v>3500</v>
      </c>
      <c r="G191" s="2">
        <f t="shared" si="8"/>
        <v>3500</v>
      </c>
      <c r="H191" s="18">
        <v>0</v>
      </c>
      <c r="I191" s="96">
        <f t="shared" si="7"/>
        <v>0</v>
      </c>
    </row>
    <row r="192" spans="1:9" ht="15" customHeight="1" x14ac:dyDescent="0.3">
      <c r="A192" s="23"/>
      <c r="D192" s="77"/>
    </row>
    <row r="193" spans="1:9" ht="15" customHeight="1" x14ac:dyDescent="0.3">
      <c r="A193" s="22" t="s">
        <v>137</v>
      </c>
      <c r="B193" s="1" t="s">
        <v>138</v>
      </c>
      <c r="C193" s="59">
        <f t="shared" ref="C193" si="14">SUM(C194:C194)</f>
        <v>3000</v>
      </c>
      <c r="D193" s="77"/>
      <c r="E193" s="1">
        <f t="shared" si="8"/>
        <v>3000</v>
      </c>
      <c r="G193" s="1">
        <f t="shared" si="8"/>
        <v>3000</v>
      </c>
      <c r="H193" s="107">
        <f>H194</f>
        <v>1201.3</v>
      </c>
      <c r="I193" s="96">
        <f t="shared" si="7"/>
        <v>40.043333333333329</v>
      </c>
    </row>
    <row r="194" spans="1:9" ht="15" customHeight="1" x14ac:dyDescent="0.3">
      <c r="A194" s="23" t="s">
        <v>139</v>
      </c>
      <c r="B194" s="2" t="s">
        <v>140</v>
      </c>
      <c r="C194" s="30">
        <v>3000</v>
      </c>
      <c r="D194" s="77"/>
      <c r="E194" s="2">
        <f t="shared" si="8"/>
        <v>3000</v>
      </c>
      <c r="G194" s="2">
        <f t="shared" si="8"/>
        <v>3000</v>
      </c>
      <c r="H194" s="104">
        <v>1201.3</v>
      </c>
      <c r="I194" s="96">
        <f t="shared" si="7"/>
        <v>40.043333333333329</v>
      </c>
    </row>
    <row r="195" spans="1:9" ht="15" customHeight="1" x14ac:dyDescent="0.3">
      <c r="A195" s="23"/>
      <c r="D195" s="77"/>
    </row>
    <row r="196" spans="1:9" ht="15" customHeight="1" x14ac:dyDescent="0.3">
      <c r="A196" s="22" t="s">
        <v>141</v>
      </c>
      <c r="B196" s="1" t="s">
        <v>142</v>
      </c>
      <c r="C196" s="60">
        <f t="shared" ref="C196" si="15">C197+C202</f>
        <v>122473</v>
      </c>
      <c r="D196" s="77"/>
      <c r="E196" s="1">
        <f t="shared" si="8"/>
        <v>122473</v>
      </c>
      <c r="G196" s="1">
        <f t="shared" si="8"/>
        <v>122473</v>
      </c>
      <c r="H196" s="21">
        <f>H202+H197</f>
        <v>53283.56</v>
      </c>
      <c r="I196" s="96">
        <f t="shared" si="7"/>
        <v>43.50637283319589</v>
      </c>
    </row>
    <row r="197" spans="1:9" ht="15" customHeight="1" x14ac:dyDescent="0.3">
      <c r="A197" s="23"/>
      <c r="B197" s="1" t="s">
        <v>143</v>
      </c>
      <c r="C197" s="60">
        <f t="shared" ref="C197" si="16">SUM(C198:C201)</f>
        <v>85823</v>
      </c>
      <c r="D197" s="77"/>
      <c r="E197" s="1">
        <f t="shared" si="8"/>
        <v>85823</v>
      </c>
      <c r="G197" s="1">
        <f t="shared" si="8"/>
        <v>85823</v>
      </c>
      <c r="H197" s="21">
        <f>SUM(H198:H201)</f>
        <v>32335.469999999998</v>
      </c>
      <c r="I197" s="96">
        <f t="shared" si="7"/>
        <v>37.67692809619799</v>
      </c>
    </row>
    <row r="198" spans="1:9" ht="15" customHeight="1" x14ac:dyDescent="0.3">
      <c r="A198" s="23" t="s">
        <v>67</v>
      </c>
      <c r="B198" s="2" t="s">
        <v>144</v>
      </c>
      <c r="C198" s="78">
        <v>53291</v>
      </c>
      <c r="D198" s="77"/>
      <c r="E198" s="2">
        <f t="shared" si="8"/>
        <v>53291</v>
      </c>
      <c r="G198" s="2">
        <f t="shared" si="8"/>
        <v>53291</v>
      </c>
      <c r="H198" s="18">
        <v>21868.25</v>
      </c>
      <c r="I198" s="96">
        <f t="shared" si="7"/>
        <v>41.035540710438909</v>
      </c>
    </row>
    <row r="199" spans="1:9" ht="15" customHeight="1" x14ac:dyDescent="0.3">
      <c r="A199" s="23" t="s">
        <v>69</v>
      </c>
      <c r="B199" s="2" t="s">
        <v>70</v>
      </c>
      <c r="C199" s="78">
        <v>18842</v>
      </c>
      <c r="D199" s="77"/>
      <c r="E199" s="2">
        <f t="shared" si="8"/>
        <v>18842</v>
      </c>
      <c r="G199" s="2">
        <f t="shared" si="8"/>
        <v>18842</v>
      </c>
      <c r="H199" s="18">
        <v>7649.53</v>
      </c>
      <c r="I199" s="96">
        <f t="shared" si="7"/>
        <v>40.598291051905314</v>
      </c>
    </row>
    <row r="200" spans="1:9" ht="15" customHeight="1" x14ac:dyDescent="0.3">
      <c r="A200" s="23" t="s">
        <v>71</v>
      </c>
      <c r="B200" s="2" t="s">
        <v>72</v>
      </c>
      <c r="C200" s="30">
        <v>13590</v>
      </c>
      <c r="D200" s="77"/>
      <c r="E200" s="2">
        <f t="shared" si="8"/>
        <v>13590</v>
      </c>
      <c r="G200" s="2">
        <f t="shared" si="8"/>
        <v>13590</v>
      </c>
      <c r="H200" s="18">
        <v>2751.69</v>
      </c>
      <c r="I200" s="96">
        <f t="shared" si="7"/>
        <v>20.247902869757176</v>
      </c>
    </row>
    <row r="201" spans="1:9" ht="15" customHeight="1" x14ac:dyDescent="0.3">
      <c r="A201" s="23" t="s">
        <v>120</v>
      </c>
      <c r="B201" s="2" t="s">
        <v>145</v>
      </c>
      <c r="C201" s="30">
        <v>100</v>
      </c>
      <c r="D201" s="77"/>
      <c r="E201" s="2">
        <f t="shared" si="8"/>
        <v>100</v>
      </c>
      <c r="G201" s="2">
        <f t="shared" si="8"/>
        <v>100</v>
      </c>
      <c r="H201" s="104">
        <v>66</v>
      </c>
      <c r="I201" s="96">
        <f t="shared" si="7"/>
        <v>66</v>
      </c>
    </row>
    <row r="202" spans="1:9" ht="15" customHeight="1" x14ac:dyDescent="0.3">
      <c r="A202" s="23"/>
      <c r="B202" s="1" t="s">
        <v>146</v>
      </c>
      <c r="C202" s="59">
        <f>SUM(C203:C206)</f>
        <v>36650</v>
      </c>
      <c r="D202" s="77"/>
      <c r="E202" s="1">
        <f t="shared" si="8"/>
        <v>36650</v>
      </c>
      <c r="G202" s="1">
        <f t="shared" si="8"/>
        <v>36650</v>
      </c>
      <c r="H202" s="21">
        <f>SUM(H203:H206)</f>
        <v>20948.09</v>
      </c>
      <c r="I202" s="96">
        <f t="shared" si="7"/>
        <v>57.157135061391543</v>
      </c>
    </row>
    <row r="203" spans="1:9" ht="15" customHeight="1" x14ac:dyDescent="0.3">
      <c r="A203" s="23" t="s">
        <v>67</v>
      </c>
      <c r="B203" s="2" t="s">
        <v>144</v>
      </c>
      <c r="C203" s="30">
        <v>25000</v>
      </c>
      <c r="D203" s="77"/>
      <c r="E203" s="2">
        <f t="shared" si="8"/>
        <v>25000</v>
      </c>
      <c r="G203" s="2">
        <f t="shared" si="8"/>
        <v>25000</v>
      </c>
      <c r="H203" s="18">
        <v>15140.22</v>
      </c>
      <c r="I203" s="96">
        <f t="shared" si="7"/>
        <v>60.560879999999997</v>
      </c>
    </row>
    <row r="204" spans="1:9" ht="15" customHeight="1" x14ac:dyDescent="0.3">
      <c r="A204" s="23" t="s">
        <v>69</v>
      </c>
      <c r="B204" s="2" t="s">
        <v>70</v>
      </c>
      <c r="C204" s="30">
        <v>8750</v>
      </c>
      <c r="D204" s="77"/>
      <c r="E204" s="2">
        <f t="shared" si="8"/>
        <v>8750</v>
      </c>
      <c r="G204" s="2">
        <f t="shared" si="8"/>
        <v>8750</v>
      </c>
      <c r="H204" s="18">
        <v>4440.6499999999996</v>
      </c>
      <c r="I204" s="96">
        <f t="shared" si="7"/>
        <v>50.750285714285717</v>
      </c>
    </row>
    <row r="205" spans="1:9" ht="15" customHeight="1" x14ac:dyDescent="0.3">
      <c r="A205" s="23" t="s">
        <v>71</v>
      </c>
      <c r="B205" s="2" t="s">
        <v>72</v>
      </c>
      <c r="C205" s="30">
        <v>2600</v>
      </c>
      <c r="D205" s="77"/>
      <c r="E205" s="2">
        <f t="shared" si="8"/>
        <v>2600</v>
      </c>
      <c r="G205" s="2">
        <f t="shared" si="8"/>
        <v>2600</v>
      </c>
      <c r="H205" s="18">
        <v>1367.22</v>
      </c>
      <c r="I205" s="96">
        <f t="shared" si="7"/>
        <v>52.585384615384612</v>
      </c>
    </row>
    <row r="206" spans="1:9" ht="15" customHeight="1" x14ac:dyDescent="0.3">
      <c r="A206" s="23" t="s">
        <v>120</v>
      </c>
      <c r="B206" s="2" t="s">
        <v>209</v>
      </c>
      <c r="C206" s="30">
        <v>300</v>
      </c>
      <c r="D206" s="77"/>
      <c r="E206" s="2">
        <f t="shared" si="8"/>
        <v>300</v>
      </c>
      <c r="G206" s="2">
        <f t="shared" si="8"/>
        <v>300</v>
      </c>
      <c r="H206" s="18">
        <v>0</v>
      </c>
      <c r="I206" s="96">
        <f t="shared" si="7"/>
        <v>0</v>
      </c>
    </row>
    <row r="207" spans="1:9" ht="15" customHeight="1" x14ac:dyDescent="0.3">
      <c r="A207" s="23"/>
      <c r="D207" s="77"/>
    </row>
    <row r="208" spans="1:9" ht="15" customHeight="1" x14ac:dyDescent="0.3">
      <c r="A208" s="22" t="s">
        <v>147</v>
      </c>
      <c r="B208" s="1" t="s">
        <v>148</v>
      </c>
      <c r="C208" s="59">
        <f>C209</f>
        <v>5600</v>
      </c>
      <c r="D208" s="77"/>
      <c r="E208" s="1">
        <f t="shared" si="8"/>
        <v>5600</v>
      </c>
      <c r="G208" s="1">
        <f t="shared" si="8"/>
        <v>5600</v>
      </c>
      <c r="H208" s="21">
        <f>H209</f>
        <v>2107.16</v>
      </c>
      <c r="I208" s="96">
        <f t="shared" ref="I208:I273" si="17">H208/G208*100</f>
        <v>37.627857142857138</v>
      </c>
    </row>
    <row r="209" spans="1:9" ht="15" customHeight="1" x14ac:dyDescent="0.3">
      <c r="A209" s="23" t="s">
        <v>71</v>
      </c>
      <c r="B209" s="2" t="s">
        <v>72</v>
      </c>
      <c r="C209" s="30">
        <v>5600</v>
      </c>
      <c r="D209" s="77"/>
      <c r="E209" s="2">
        <f t="shared" si="8"/>
        <v>5600</v>
      </c>
      <c r="G209" s="2">
        <f t="shared" si="8"/>
        <v>5600</v>
      </c>
      <c r="H209" s="18">
        <v>2107.16</v>
      </c>
      <c r="I209" s="96">
        <f t="shared" si="17"/>
        <v>37.627857142857138</v>
      </c>
    </row>
    <row r="210" spans="1:9" ht="15" customHeight="1" x14ac:dyDescent="0.3">
      <c r="A210" s="23" t="s">
        <v>71</v>
      </c>
      <c r="B210" s="18" t="s">
        <v>434</v>
      </c>
      <c r="D210" s="77"/>
    </row>
    <row r="211" spans="1:9" ht="15" customHeight="1" x14ac:dyDescent="0.3">
      <c r="A211" s="23"/>
      <c r="D211" s="77"/>
    </row>
    <row r="212" spans="1:9" ht="15" customHeight="1" x14ac:dyDescent="0.3">
      <c r="A212" s="22" t="s">
        <v>149</v>
      </c>
      <c r="B212" s="1" t="s">
        <v>150</v>
      </c>
      <c r="C212" s="59">
        <f>SUM(C213:C216)</f>
        <v>137342</v>
      </c>
      <c r="D212" s="77"/>
      <c r="E212" s="1">
        <f t="shared" ref="E212:G257" si="18">D212+C212</f>
        <v>137342</v>
      </c>
      <c r="G212" s="1">
        <f t="shared" si="18"/>
        <v>137342</v>
      </c>
      <c r="H212" s="107">
        <f>SUM(H213:H216)</f>
        <v>60500</v>
      </c>
      <c r="I212" s="96">
        <f t="shared" si="17"/>
        <v>44.050618164873093</v>
      </c>
    </row>
    <row r="213" spans="1:9" ht="15" customHeight="1" x14ac:dyDescent="0.3">
      <c r="A213" s="23" t="s">
        <v>151</v>
      </c>
      <c r="B213" s="2" t="s">
        <v>152</v>
      </c>
      <c r="C213" s="30">
        <v>342</v>
      </c>
      <c r="D213" s="77"/>
      <c r="E213" s="2">
        <f t="shared" si="18"/>
        <v>342</v>
      </c>
      <c r="G213" s="2">
        <f t="shared" si="18"/>
        <v>342</v>
      </c>
      <c r="H213" s="18">
        <v>0</v>
      </c>
      <c r="I213" s="96">
        <f t="shared" si="17"/>
        <v>0</v>
      </c>
    </row>
    <row r="214" spans="1:9" ht="15" customHeight="1" x14ac:dyDescent="0.3">
      <c r="A214" s="23" t="s">
        <v>151</v>
      </c>
      <c r="B214" s="2" t="s">
        <v>318</v>
      </c>
      <c r="C214" s="30">
        <v>117000</v>
      </c>
      <c r="D214" s="77"/>
      <c r="E214" s="2">
        <f t="shared" si="18"/>
        <v>117000</v>
      </c>
      <c r="G214" s="2">
        <f t="shared" si="18"/>
        <v>117000</v>
      </c>
      <c r="H214" s="104">
        <v>60500</v>
      </c>
      <c r="I214" s="96">
        <f t="shared" si="17"/>
        <v>51.709401709401718</v>
      </c>
    </row>
    <row r="215" spans="1:9" ht="15" customHeight="1" x14ac:dyDescent="0.3">
      <c r="A215" s="23" t="s">
        <v>298</v>
      </c>
      <c r="B215" s="2" t="s">
        <v>299</v>
      </c>
      <c r="C215" s="30">
        <v>10000</v>
      </c>
      <c r="D215" s="77"/>
      <c r="E215" s="2">
        <f t="shared" si="18"/>
        <v>10000</v>
      </c>
      <c r="G215" s="2">
        <f t="shared" si="18"/>
        <v>10000</v>
      </c>
      <c r="H215" s="18">
        <v>0</v>
      </c>
      <c r="I215" s="96">
        <f t="shared" si="17"/>
        <v>0</v>
      </c>
    </row>
    <row r="216" spans="1:9" ht="15" customHeight="1" x14ac:dyDescent="0.3">
      <c r="A216" s="23" t="s">
        <v>151</v>
      </c>
      <c r="B216" s="2" t="s">
        <v>381</v>
      </c>
      <c r="C216" s="30">
        <v>10000</v>
      </c>
      <c r="D216" s="77"/>
      <c r="E216" s="2">
        <f t="shared" si="18"/>
        <v>10000</v>
      </c>
      <c r="G216" s="2">
        <f t="shared" si="18"/>
        <v>10000</v>
      </c>
      <c r="H216" s="18">
        <v>0</v>
      </c>
      <c r="I216" s="96">
        <f t="shared" si="17"/>
        <v>0</v>
      </c>
    </row>
    <row r="217" spans="1:9" ht="15" customHeight="1" x14ac:dyDescent="0.3">
      <c r="A217" s="23"/>
      <c r="D217" s="77"/>
    </row>
    <row r="218" spans="1:9" ht="15" customHeight="1" x14ac:dyDescent="0.3">
      <c r="A218" s="22" t="s">
        <v>308</v>
      </c>
      <c r="B218" s="1" t="s">
        <v>153</v>
      </c>
      <c r="C218" s="59">
        <f t="shared" ref="C218" si="19">SUM(C219:C223)</f>
        <v>336400</v>
      </c>
      <c r="D218" s="77"/>
      <c r="E218" s="1">
        <f t="shared" si="18"/>
        <v>336400</v>
      </c>
      <c r="G218" s="1">
        <f t="shared" si="18"/>
        <v>336400</v>
      </c>
      <c r="H218" s="107">
        <f>SUM(H219:H223)</f>
        <v>119200</v>
      </c>
      <c r="I218" s="96">
        <f t="shared" si="17"/>
        <v>35.434007134363853</v>
      </c>
    </row>
    <row r="219" spans="1:9" ht="15" customHeight="1" x14ac:dyDescent="0.3">
      <c r="A219" s="23" t="s">
        <v>71</v>
      </c>
      <c r="B219" s="2" t="s">
        <v>379</v>
      </c>
      <c r="C219" s="30">
        <v>300</v>
      </c>
      <c r="D219" s="77"/>
      <c r="E219" s="2">
        <f t="shared" si="18"/>
        <v>300</v>
      </c>
      <c r="G219" s="2">
        <f t="shared" si="18"/>
        <v>300</v>
      </c>
      <c r="H219" s="18">
        <v>0</v>
      </c>
      <c r="I219" s="96">
        <f t="shared" si="17"/>
        <v>0</v>
      </c>
    </row>
    <row r="220" spans="1:9" ht="15" customHeight="1" x14ac:dyDescent="0.3">
      <c r="A220" s="23" t="s">
        <v>71</v>
      </c>
      <c r="B220" s="2" t="s">
        <v>154</v>
      </c>
      <c r="C220" s="30">
        <v>1100</v>
      </c>
      <c r="D220" s="77"/>
      <c r="E220" s="2">
        <f t="shared" si="18"/>
        <v>1100</v>
      </c>
      <c r="G220" s="2">
        <f t="shared" si="18"/>
        <v>1100</v>
      </c>
      <c r="H220" s="18">
        <v>0</v>
      </c>
      <c r="I220" s="96">
        <f t="shared" si="17"/>
        <v>0</v>
      </c>
    </row>
    <row r="221" spans="1:9" ht="15" customHeight="1" x14ac:dyDescent="0.3">
      <c r="A221" s="23" t="s">
        <v>120</v>
      </c>
      <c r="B221" s="2" t="s">
        <v>319</v>
      </c>
      <c r="C221" s="30">
        <v>55200</v>
      </c>
      <c r="D221" s="77"/>
      <c r="E221" s="2">
        <f t="shared" si="18"/>
        <v>55200</v>
      </c>
      <c r="G221" s="2">
        <f t="shared" si="18"/>
        <v>55200</v>
      </c>
      <c r="H221" s="18">
        <v>9000</v>
      </c>
      <c r="I221" s="96">
        <f t="shared" si="17"/>
        <v>16.304347826086957</v>
      </c>
    </row>
    <row r="222" spans="1:9" ht="15" customHeight="1" x14ac:dyDescent="0.3">
      <c r="A222" s="23" t="s">
        <v>120</v>
      </c>
      <c r="B222" s="2" t="s">
        <v>320</v>
      </c>
      <c r="C222" s="30">
        <v>85000</v>
      </c>
      <c r="D222" s="77"/>
      <c r="E222" s="2">
        <f t="shared" si="18"/>
        <v>85000</v>
      </c>
      <c r="G222" s="2">
        <f t="shared" si="18"/>
        <v>85000</v>
      </c>
      <c r="H222" s="104">
        <v>17000</v>
      </c>
      <c r="I222" s="96">
        <f t="shared" si="17"/>
        <v>20</v>
      </c>
    </row>
    <row r="223" spans="1:9" ht="15" customHeight="1" x14ac:dyDescent="0.3">
      <c r="A223" s="23" t="s">
        <v>120</v>
      </c>
      <c r="B223" s="2" t="s">
        <v>321</v>
      </c>
      <c r="C223" s="30">
        <v>194800</v>
      </c>
      <c r="D223" s="77"/>
      <c r="E223" s="2">
        <f t="shared" si="18"/>
        <v>194800</v>
      </c>
      <c r="G223" s="2">
        <f t="shared" si="18"/>
        <v>194800</v>
      </c>
      <c r="H223" s="104">
        <v>93200</v>
      </c>
      <c r="I223" s="96">
        <f t="shared" si="17"/>
        <v>47.843942505133469</v>
      </c>
    </row>
    <row r="224" spans="1:9" ht="15" customHeight="1" x14ac:dyDescent="0.3">
      <c r="A224" s="23"/>
      <c r="D224" s="77"/>
    </row>
    <row r="225" spans="1:9" ht="15" customHeight="1" x14ac:dyDescent="0.3">
      <c r="A225" s="22" t="s">
        <v>155</v>
      </c>
      <c r="B225" s="1" t="s">
        <v>156</v>
      </c>
      <c r="C225" s="59">
        <f t="shared" ref="C225" si="20">SUM(C226)</f>
        <v>800</v>
      </c>
      <c r="D225" s="77"/>
      <c r="E225" s="1">
        <f t="shared" si="18"/>
        <v>800</v>
      </c>
      <c r="G225" s="1">
        <f t="shared" si="18"/>
        <v>800</v>
      </c>
      <c r="H225" s="21">
        <f>H226</f>
        <v>0</v>
      </c>
      <c r="I225" s="96">
        <f t="shared" si="17"/>
        <v>0</v>
      </c>
    </row>
    <row r="226" spans="1:9" ht="15" customHeight="1" x14ac:dyDescent="0.3">
      <c r="A226" s="23" t="s">
        <v>157</v>
      </c>
      <c r="B226" s="2" t="s">
        <v>158</v>
      </c>
      <c r="C226" s="30">
        <v>800</v>
      </c>
      <c r="D226" s="77"/>
      <c r="E226" s="2">
        <f t="shared" si="18"/>
        <v>800</v>
      </c>
      <c r="G226" s="2">
        <f t="shared" si="18"/>
        <v>800</v>
      </c>
      <c r="H226" s="18">
        <v>0</v>
      </c>
      <c r="I226" s="96">
        <f t="shared" si="17"/>
        <v>0</v>
      </c>
    </row>
    <row r="227" spans="1:9" ht="15" customHeight="1" x14ac:dyDescent="0.3">
      <c r="A227" s="23"/>
      <c r="D227" s="77"/>
    </row>
    <row r="228" spans="1:9" ht="15" customHeight="1" x14ac:dyDescent="0.3">
      <c r="A228" s="22" t="s">
        <v>159</v>
      </c>
      <c r="B228" s="1" t="s">
        <v>160</v>
      </c>
      <c r="C228" s="60">
        <f t="shared" ref="C228" si="21">SUM(C229:C233)</f>
        <v>46656.92</v>
      </c>
      <c r="D228" s="77"/>
      <c r="E228" s="70">
        <f t="shared" si="18"/>
        <v>46656.92</v>
      </c>
      <c r="G228" s="70">
        <f t="shared" si="18"/>
        <v>46656.92</v>
      </c>
      <c r="H228" s="107">
        <f>SUM(H229:H233)</f>
        <v>19735.2</v>
      </c>
      <c r="I228" s="96">
        <f t="shared" si="17"/>
        <v>42.298548639730186</v>
      </c>
    </row>
    <row r="229" spans="1:9" ht="15" customHeight="1" x14ac:dyDescent="0.3">
      <c r="A229" s="23" t="s">
        <v>67</v>
      </c>
      <c r="B229" s="2" t="s">
        <v>161</v>
      </c>
      <c r="C229" s="78">
        <v>11697.92</v>
      </c>
      <c r="D229" s="77"/>
      <c r="E229" s="7">
        <f t="shared" si="18"/>
        <v>11697.92</v>
      </c>
      <c r="G229" s="7">
        <f t="shared" si="18"/>
        <v>11697.92</v>
      </c>
      <c r="H229" s="18">
        <v>4815.08</v>
      </c>
      <c r="I229" s="96">
        <f t="shared" si="17"/>
        <v>41.161847576321257</v>
      </c>
    </row>
    <row r="230" spans="1:9" ht="15" customHeight="1" x14ac:dyDescent="0.3">
      <c r="A230" s="23" t="s">
        <v>69</v>
      </c>
      <c r="B230" s="2" t="s">
        <v>162</v>
      </c>
      <c r="C230" s="30">
        <v>3639</v>
      </c>
      <c r="D230" s="77"/>
      <c r="E230" s="2">
        <f t="shared" si="18"/>
        <v>3639</v>
      </c>
      <c r="G230" s="2">
        <f t="shared" si="18"/>
        <v>3639</v>
      </c>
      <c r="H230" s="18">
        <v>1682.8</v>
      </c>
      <c r="I230" s="96">
        <f t="shared" si="17"/>
        <v>46.243473481725751</v>
      </c>
    </row>
    <row r="231" spans="1:9" ht="15" customHeight="1" x14ac:dyDescent="0.3">
      <c r="A231" s="23" t="s">
        <v>71</v>
      </c>
      <c r="B231" s="2" t="s">
        <v>72</v>
      </c>
      <c r="C231" s="30">
        <v>1200</v>
      </c>
      <c r="D231" s="77"/>
      <c r="E231" s="2">
        <f t="shared" si="18"/>
        <v>1200</v>
      </c>
      <c r="G231" s="2">
        <f t="shared" si="18"/>
        <v>1200</v>
      </c>
      <c r="H231" s="18">
        <v>365.21</v>
      </c>
      <c r="I231" s="96">
        <f t="shared" si="17"/>
        <v>30.434166666666666</v>
      </c>
    </row>
    <row r="232" spans="1:9" ht="15" customHeight="1" x14ac:dyDescent="0.3">
      <c r="A232" s="23" t="s">
        <v>120</v>
      </c>
      <c r="B232" s="57" t="s">
        <v>209</v>
      </c>
      <c r="C232" s="30">
        <v>120</v>
      </c>
      <c r="D232" s="77"/>
      <c r="E232" s="2">
        <f t="shared" si="18"/>
        <v>120</v>
      </c>
      <c r="G232" s="2">
        <f t="shared" si="18"/>
        <v>120</v>
      </c>
      <c r="H232" s="18">
        <v>0</v>
      </c>
      <c r="I232" s="96">
        <f t="shared" si="17"/>
        <v>0</v>
      </c>
    </row>
    <row r="233" spans="1:9" ht="15" customHeight="1" x14ac:dyDescent="0.3">
      <c r="A233" s="23" t="s">
        <v>71</v>
      </c>
      <c r="B233" s="2" t="s">
        <v>163</v>
      </c>
      <c r="C233" s="30">
        <v>30000</v>
      </c>
      <c r="D233" s="77"/>
      <c r="E233" s="2">
        <f t="shared" si="18"/>
        <v>30000</v>
      </c>
      <c r="G233" s="2">
        <f t="shared" si="18"/>
        <v>30000</v>
      </c>
      <c r="H233" s="18">
        <v>12872.11</v>
      </c>
      <c r="I233" s="96">
        <f t="shared" si="17"/>
        <v>42.907033333333331</v>
      </c>
    </row>
    <row r="234" spans="1:9" ht="15" customHeight="1" x14ac:dyDescent="0.3">
      <c r="A234" s="23"/>
      <c r="D234" s="77"/>
    </row>
    <row r="235" spans="1:9" ht="15" customHeight="1" x14ac:dyDescent="0.3">
      <c r="A235" s="22" t="s">
        <v>164</v>
      </c>
      <c r="B235" s="1" t="s">
        <v>165</v>
      </c>
      <c r="C235" s="59">
        <f>SUM(C236:C247)</f>
        <v>183330</v>
      </c>
      <c r="D235" s="77"/>
      <c r="E235" s="1">
        <f t="shared" si="18"/>
        <v>183330</v>
      </c>
      <c r="G235" s="1">
        <f t="shared" si="18"/>
        <v>183330</v>
      </c>
      <c r="H235" s="21">
        <f>SUM(H236:H247)</f>
        <v>86449.93</v>
      </c>
      <c r="I235" s="96">
        <f t="shared" si="17"/>
        <v>47.155364642993504</v>
      </c>
    </row>
    <row r="236" spans="1:9" ht="15" customHeight="1" x14ac:dyDescent="0.3">
      <c r="A236" s="23" t="s">
        <v>67</v>
      </c>
      <c r="B236" s="2" t="s">
        <v>166</v>
      </c>
      <c r="C236" s="30">
        <v>3850</v>
      </c>
      <c r="D236" s="77"/>
      <c r="E236" s="2">
        <f t="shared" si="18"/>
        <v>3850</v>
      </c>
      <c r="G236" s="2">
        <f t="shared" si="18"/>
        <v>3850</v>
      </c>
      <c r="H236" s="104">
        <v>1930.6</v>
      </c>
      <c r="I236" s="96">
        <f t="shared" si="17"/>
        <v>50.145454545454548</v>
      </c>
    </row>
    <row r="237" spans="1:9" ht="15" customHeight="1" x14ac:dyDescent="0.3">
      <c r="A237" s="23" t="s">
        <v>69</v>
      </c>
      <c r="B237" s="2" t="s">
        <v>167</v>
      </c>
      <c r="C237" s="30">
        <v>1140</v>
      </c>
      <c r="D237" s="77"/>
      <c r="E237" s="2">
        <f t="shared" si="18"/>
        <v>1140</v>
      </c>
      <c r="G237" s="2">
        <f t="shared" si="18"/>
        <v>1140</v>
      </c>
      <c r="H237" s="18">
        <v>578.01</v>
      </c>
      <c r="I237" s="96">
        <f t="shared" si="17"/>
        <v>50.702631578947368</v>
      </c>
    </row>
    <row r="238" spans="1:9" ht="15" customHeight="1" x14ac:dyDescent="0.3">
      <c r="A238" s="23" t="s">
        <v>71</v>
      </c>
      <c r="B238" s="2" t="s">
        <v>168</v>
      </c>
      <c r="C238" s="30">
        <v>1000</v>
      </c>
      <c r="D238" s="77"/>
      <c r="E238" s="2">
        <f t="shared" si="18"/>
        <v>1000</v>
      </c>
      <c r="G238" s="2">
        <f t="shared" si="18"/>
        <v>1000</v>
      </c>
      <c r="H238" s="18">
        <v>356.69</v>
      </c>
      <c r="I238" s="96">
        <f t="shared" si="17"/>
        <v>35.669000000000004</v>
      </c>
    </row>
    <row r="239" spans="1:9" ht="15" customHeight="1" x14ac:dyDescent="0.3">
      <c r="A239" s="23" t="s">
        <v>120</v>
      </c>
      <c r="B239" s="2" t="s">
        <v>364</v>
      </c>
      <c r="C239" s="30">
        <v>100</v>
      </c>
      <c r="D239" s="77"/>
      <c r="E239" s="2">
        <f t="shared" si="18"/>
        <v>100</v>
      </c>
      <c r="G239" s="2">
        <f t="shared" si="18"/>
        <v>100</v>
      </c>
      <c r="H239" s="18">
        <v>0</v>
      </c>
      <c r="I239" s="96">
        <f t="shared" si="17"/>
        <v>0</v>
      </c>
    </row>
    <row r="240" spans="1:9" ht="15" customHeight="1" x14ac:dyDescent="0.3">
      <c r="A240" s="23" t="s">
        <v>71</v>
      </c>
      <c r="B240" s="2" t="s">
        <v>393</v>
      </c>
      <c r="C240" s="30">
        <v>7000</v>
      </c>
      <c r="D240" s="77"/>
      <c r="E240" s="2">
        <f t="shared" si="18"/>
        <v>7000</v>
      </c>
      <c r="F240" s="2">
        <v>10000</v>
      </c>
      <c r="G240" s="2">
        <f t="shared" si="18"/>
        <v>17000</v>
      </c>
      <c r="H240" s="104">
        <v>328</v>
      </c>
      <c r="I240" s="96">
        <f t="shared" si="17"/>
        <v>1.9294117647058822</v>
      </c>
    </row>
    <row r="241" spans="1:9" ht="15" customHeight="1" x14ac:dyDescent="0.3">
      <c r="A241" s="23" t="s">
        <v>71</v>
      </c>
      <c r="B241" s="2" t="s">
        <v>169</v>
      </c>
      <c r="C241" s="30">
        <v>700</v>
      </c>
      <c r="D241" s="77"/>
      <c r="E241" s="2">
        <f t="shared" si="18"/>
        <v>700</v>
      </c>
      <c r="G241" s="2">
        <f t="shared" si="18"/>
        <v>700</v>
      </c>
      <c r="H241" s="104">
        <v>360</v>
      </c>
      <c r="I241" s="96">
        <f t="shared" si="17"/>
        <v>51.428571428571423</v>
      </c>
    </row>
    <row r="242" spans="1:9" ht="15" customHeight="1" x14ac:dyDescent="0.3">
      <c r="A242" s="23" t="s">
        <v>71</v>
      </c>
      <c r="B242" s="2" t="s">
        <v>425</v>
      </c>
      <c r="C242" s="30">
        <v>2540</v>
      </c>
      <c r="D242" s="77"/>
      <c r="E242" s="2">
        <f t="shared" si="18"/>
        <v>2540</v>
      </c>
      <c r="G242" s="2">
        <f t="shared" si="18"/>
        <v>2540</v>
      </c>
      <c r="H242" s="18">
        <v>0</v>
      </c>
      <c r="I242" s="96">
        <f t="shared" si="17"/>
        <v>0</v>
      </c>
    </row>
    <row r="243" spans="1:9" ht="15" customHeight="1" x14ac:dyDescent="0.3">
      <c r="A243" s="23" t="s">
        <v>157</v>
      </c>
      <c r="B243" s="18" t="s">
        <v>422</v>
      </c>
      <c r="D243" s="77"/>
      <c r="H243" s="18">
        <v>7836.82</v>
      </c>
    </row>
    <row r="244" spans="1:9" ht="15" customHeight="1" x14ac:dyDescent="0.3">
      <c r="A244" s="23" t="s">
        <v>71</v>
      </c>
      <c r="B244" s="18" t="s">
        <v>423</v>
      </c>
      <c r="D244" s="77"/>
      <c r="H244" s="18">
        <v>5859.81</v>
      </c>
    </row>
    <row r="245" spans="1:9" ht="15" customHeight="1" x14ac:dyDescent="0.3">
      <c r="A245" s="23" t="s">
        <v>120</v>
      </c>
      <c r="B245" s="2" t="s">
        <v>322</v>
      </c>
      <c r="C245" s="30">
        <v>154000</v>
      </c>
      <c r="D245" s="77"/>
      <c r="E245" s="2">
        <f t="shared" si="18"/>
        <v>154000</v>
      </c>
      <c r="G245" s="2">
        <f t="shared" si="18"/>
        <v>154000</v>
      </c>
      <c r="H245" s="104">
        <v>69200</v>
      </c>
      <c r="I245" s="96">
        <f t="shared" si="17"/>
        <v>44.935064935064936</v>
      </c>
    </row>
    <row r="246" spans="1:9" ht="15" customHeight="1" x14ac:dyDescent="0.3">
      <c r="A246" s="23" t="s">
        <v>71</v>
      </c>
      <c r="B246" s="2" t="s">
        <v>296</v>
      </c>
      <c r="C246" s="30">
        <v>10000</v>
      </c>
      <c r="D246" s="77"/>
      <c r="E246" s="2">
        <f t="shared" si="18"/>
        <v>10000</v>
      </c>
      <c r="F246" s="2">
        <v>-10000</v>
      </c>
      <c r="G246" s="2">
        <f t="shared" si="18"/>
        <v>0</v>
      </c>
      <c r="H246" s="18">
        <v>0</v>
      </c>
    </row>
    <row r="247" spans="1:9" ht="15" customHeight="1" x14ac:dyDescent="0.3">
      <c r="A247" s="23" t="s">
        <v>71</v>
      </c>
      <c r="B247" s="2" t="s">
        <v>170</v>
      </c>
      <c r="C247" s="30">
        <v>3000</v>
      </c>
      <c r="D247" s="77"/>
      <c r="E247" s="2">
        <f t="shared" si="18"/>
        <v>3000</v>
      </c>
      <c r="G247" s="2">
        <f t="shared" si="18"/>
        <v>3000</v>
      </c>
      <c r="H247" s="18">
        <v>0</v>
      </c>
      <c r="I247" s="96">
        <f t="shared" si="17"/>
        <v>0</v>
      </c>
    </row>
    <row r="248" spans="1:9" ht="15" customHeight="1" x14ac:dyDescent="0.3">
      <c r="A248" s="23"/>
      <c r="D248" s="77"/>
    </row>
    <row r="249" spans="1:9" ht="15" customHeight="1" x14ac:dyDescent="0.3">
      <c r="A249" s="22" t="s">
        <v>171</v>
      </c>
      <c r="B249" s="1" t="s">
        <v>172</v>
      </c>
      <c r="C249" s="59">
        <f>SUM(C250:C253)</f>
        <v>76850</v>
      </c>
      <c r="D249" s="77"/>
      <c r="E249" s="1">
        <f t="shared" si="18"/>
        <v>76850</v>
      </c>
      <c r="G249" s="1">
        <f t="shared" si="18"/>
        <v>76850</v>
      </c>
      <c r="H249" s="21">
        <f>SUM(H250:H253)</f>
        <v>54871.22</v>
      </c>
      <c r="I249" s="96">
        <f t="shared" si="17"/>
        <v>71.400416395575789</v>
      </c>
    </row>
    <row r="250" spans="1:9" ht="15" customHeight="1" x14ac:dyDescent="0.3">
      <c r="A250" s="23" t="s">
        <v>71</v>
      </c>
      <c r="B250" s="2" t="s">
        <v>173</v>
      </c>
      <c r="C250" s="30">
        <v>53000</v>
      </c>
      <c r="D250" s="77"/>
      <c r="E250" s="2">
        <f t="shared" si="18"/>
        <v>53000</v>
      </c>
      <c r="G250" s="2">
        <f t="shared" si="18"/>
        <v>53000</v>
      </c>
      <c r="H250" s="18">
        <v>41871.22</v>
      </c>
      <c r="I250" s="96">
        <f t="shared" si="17"/>
        <v>79.002301886792452</v>
      </c>
    </row>
    <row r="251" spans="1:9" ht="15" customHeight="1" x14ac:dyDescent="0.3">
      <c r="A251" s="23" t="s">
        <v>71</v>
      </c>
      <c r="B251" s="2" t="s">
        <v>174</v>
      </c>
      <c r="C251" s="30">
        <v>350</v>
      </c>
      <c r="D251" s="77"/>
      <c r="E251" s="2">
        <f t="shared" si="18"/>
        <v>350</v>
      </c>
      <c r="G251" s="2">
        <f t="shared" si="18"/>
        <v>350</v>
      </c>
      <c r="H251" s="18">
        <v>0</v>
      </c>
      <c r="I251" s="96">
        <f t="shared" si="17"/>
        <v>0</v>
      </c>
    </row>
    <row r="252" spans="1:9" ht="15" customHeight="1" x14ac:dyDescent="0.3">
      <c r="A252" s="23" t="s">
        <v>71</v>
      </c>
      <c r="B252" s="18" t="s">
        <v>175</v>
      </c>
      <c r="C252" s="30">
        <v>3500</v>
      </c>
      <c r="D252" s="77"/>
      <c r="E252" s="2">
        <f t="shared" si="18"/>
        <v>3500</v>
      </c>
      <c r="G252" s="2">
        <f t="shared" si="18"/>
        <v>3500</v>
      </c>
      <c r="H252" s="18">
        <v>0</v>
      </c>
      <c r="I252" s="96">
        <f t="shared" si="17"/>
        <v>0</v>
      </c>
    </row>
    <row r="253" spans="1:9" ht="15" customHeight="1" x14ac:dyDescent="0.3">
      <c r="A253" s="23" t="s">
        <v>120</v>
      </c>
      <c r="B253" s="2" t="s">
        <v>323</v>
      </c>
      <c r="C253" s="30">
        <v>20000</v>
      </c>
      <c r="D253" s="77"/>
      <c r="E253" s="2">
        <f t="shared" si="18"/>
        <v>20000</v>
      </c>
      <c r="G253" s="2">
        <f t="shared" si="18"/>
        <v>20000</v>
      </c>
      <c r="H253" s="104">
        <v>13000</v>
      </c>
      <c r="I253" s="96">
        <f t="shared" si="17"/>
        <v>65</v>
      </c>
    </row>
    <row r="254" spans="1:9" ht="15" customHeight="1" x14ac:dyDescent="0.3">
      <c r="A254" s="23"/>
      <c r="D254" s="77"/>
    </row>
    <row r="255" spans="1:9" ht="15" customHeight="1" x14ac:dyDescent="0.3">
      <c r="A255" s="22" t="s">
        <v>176</v>
      </c>
      <c r="B255" s="1" t="s">
        <v>177</v>
      </c>
      <c r="C255" s="59">
        <f t="shared" ref="C255" si="22">SUM(C256:C257)</f>
        <v>900</v>
      </c>
      <c r="D255" s="77"/>
      <c r="E255" s="1">
        <f t="shared" si="18"/>
        <v>900</v>
      </c>
      <c r="G255" s="1">
        <f t="shared" si="18"/>
        <v>900</v>
      </c>
      <c r="H255" s="21">
        <f>SUM(H256:H257)</f>
        <v>0</v>
      </c>
      <c r="I255" s="96">
        <f t="shared" si="17"/>
        <v>0</v>
      </c>
    </row>
    <row r="256" spans="1:9" ht="15" customHeight="1" x14ac:dyDescent="0.3">
      <c r="A256" s="23" t="s">
        <v>71</v>
      </c>
      <c r="B256" s="2" t="s">
        <v>178</v>
      </c>
      <c r="C256" s="30">
        <v>400</v>
      </c>
      <c r="D256" s="77"/>
      <c r="E256" s="2">
        <f t="shared" si="18"/>
        <v>400</v>
      </c>
      <c r="G256" s="2">
        <f t="shared" si="18"/>
        <v>400</v>
      </c>
      <c r="H256" s="18">
        <v>0</v>
      </c>
      <c r="I256" s="96">
        <f t="shared" si="17"/>
        <v>0</v>
      </c>
    </row>
    <row r="257" spans="1:9" ht="15" customHeight="1" x14ac:dyDescent="0.3">
      <c r="A257" s="23" t="s">
        <v>71</v>
      </c>
      <c r="B257" s="2" t="s">
        <v>179</v>
      </c>
      <c r="C257" s="30">
        <v>500</v>
      </c>
      <c r="D257" s="77"/>
      <c r="E257" s="2">
        <f t="shared" si="18"/>
        <v>500</v>
      </c>
      <c r="G257" s="2">
        <f t="shared" si="18"/>
        <v>500</v>
      </c>
      <c r="H257" s="18">
        <v>0</v>
      </c>
      <c r="I257" s="96">
        <f t="shared" si="17"/>
        <v>0</v>
      </c>
    </row>
    <row r="258" spans="1:9" ht="15" customHeight="1" x14ac:dyDescent="0.3">
      <c r="A258" s="23"/>
      <c r="D258" s="77"/>
    </row>
    <row r="259" spans="1:9" ht="15" customHeight="1" x14ac:dyDescent="0.3">
      <c r="A259" s="22" t="s">
        <v>180</v>
      </c>
      <c r="B259" s="1" t="s">
        <v>181</v>
      </c>
      <c r="C259" s="59">
        <f>SUM(C260:C262)</f>
        <v>97000</v>
      </c>
      <c r="D259" s="77"/>
      <c r="E259" s="59">
        <f>SUM(C259:D259)</f>
        <v>97000</v>
      </c>
      <c r="G259" s="59">
        <f>SUM(E259:F259)</f>
        <v>97000</v>
      </c>
      <c r="H259" s="107">
        <f>SUM(H260:H262)</f>
        <v>68700</v>
      </c>
      <c r="I259" s="96">
        <f t="shared" si="17"/>
        <v>70.824742268041234</v>
      </c>
    </row>
    <row r="260" spans="1:9" ht="15" customHeight="1" x14ac:dyDescent="0.3">
      <c r="A260" s="23" t="s">
        <v>120</v>
      </c>
      <c r="B260" s="2" t="s">
        <v>324</v>
      </c>
      <c r="C260" s="30">
        <v>80500</v>
      </c>
      <c r="D260" s="77">
        <v>-700</v>
      </c>
      <c r="E260" s="2">
        <f>D260+C260</f>
        <v>79800</v>
      </c>
      <c r="G260" s="2">
        <f>F260+E260</f>
        <v>79800</v>
      </c>
      <c r="H260" s="104">
        <v>60000</v>
      </c>
      <c r="I260" s="96">
        <f t="shared" si="17"/>
        <v>75.187969924812023</v>
      </c>
    </row>
    <row r="261" spans="1:9" ht="15" customHeight="1" x14ac:dyDescent="0.3">
      <c r="A261" s="23" t="s">
        <v>120</v>
      </c>
      <c r="B261" s="2" t="s">
        <v>325</v>
      </c>
      <c r="C261" s="30">
        <v>16000</v>
      </c>
      <c r="D261" s="77">
        <v>700</v>
      </c>
      <c r="E261" s="2">
        <f>D261+C261</f>
        <v>16700</v>
      </c>
      <c r="G261" s="2">
        <f>F261+E261</f>
        <v>16700</v>
      </c>
      <c r="H261" s="104">
        <v>8700</v>
      </c>
      <c r="I261" s="96">
        <f t="shared" si="17"/>
        <v>52.095808383233532</v>
      </c>
    </row>
    <row r="262" spans="1:9" ht="15" customHeight="1" x14ac:dyDescent="0.3">
      <c r="A262" s="23" t="s">
        <v>120</v>
      </c>
      <c r="B262" s="2" t="s">
        <v>326</v>
      </c>
      <c r="C262" s="30">
        <v>500</v>
      </c>
      <c r="D262" s="77"/>
      <c r="E262" s="2">
        <f>D262+C262</f>
        <v>500</v>
      </c>
      <c r="G262" s="2">
        <f>F262+E262</f>
        <v>500</v>
      </c>
      <c r="H262" s="18">
        <v>0</v>
      </c>
      <c r="I262" s="96">
        <f t="shared" si="17"/>
        <v>0</v>
      </c>
    </row>
    <row r="263" spans="1:9" ht="15" customHeight="1" x14ac:dyDescent="0.3">
      <c r="A263" s="23"/>
      <c r="D263" s="77"/>
    </row>
    <row r="264" spans="1:9" ht="15" customHeight="1" x14ac:dyDescent="0.3">
      <c r="A264" s="22" t="s">
        <v>182</v>
      </c>
      <c r="B264" s="1" t="s">
        <v>183</v>
      </c>
      <c r="C264" s="59">
        <f>SUM(C265:C267)</f>
        <v>154000</v>
      </c>
      <c r="D264" s="77"/>
      <c r="E264" s="1">
        <f t="shared" ref="E264:G297" si="23">D264+C264</f>
        <v>154000</v>
      </c>
      <c r="G264" s="1">
        <f t="shared" si="23"/>
        <v>154000</v>
      </c>
      <c r="H264" s="21">
        <f>SUM(H265:H266)</f>
        <v>70133.009999999995</v>
      </c>
      <c r="I264" s="96">
        <f t="shared" si="17"/>
        <v>45.540915584415579</v>
      </c>
    </row>
    <row r="265" spans="1:9" ht="15" customHeight="1" x14ac:dyDescent="0.3">
      <c r="A265" s="23" t="s">
        <v>120</v>
      </c>
      <c r="B265" s="2" t="s">
        <v>327</v>
      </c>
      <c r="C265" s="30">
        <v>45000</v>
      </c>
      <c r="D265" s="77"/>
      <c r="E265" s="2">
        <f t="shared" si="23"/>
        <v>45000</v>
      </c>
      <c r="G265" s="2">
        <f t="shared" si="23"/>
        <v>45000</v>
      </c>
      <c r="H265" s="18">
        <v>16637.009999999998</v>
      </c>
      <c r="I265" s="96">
        <f t="shared" si="17"/>
        <v>36.971133333333327</v>
      </c>
    </row>
    <row r="266" spans="1:9" ht="15" customHeight="1" x14ac:dyDescent="0.3">
      <c r="A266" s="23" t="s">
        <v>120</v>
      </c>
      <c r="B266" s="2" t="s">
        <v>328</v>
      </c>
      <c r="C266" s="30">
        <v>109000</v>
      </c>
      <c r="D266" s="77"/>
      <c r="E266" s="2">
        <f t="shared" si="23"/>
        <v>109000</v>
      </c>
      <c r="G266" s="2">
        <f t="shared" si="23"/>
        <v>109000</v>
      </c>
      <c r="H266" s="104">
        <v>53496</v>
      </c>
      <c r="I266" s="96">
        <f t="shared" si="17"/>
        <v>49.078899082568803</v>
      </c>
    </row>
    <row r="267" spans="1:9" ht="15" customHeight="1" x14ac:dyDescent="0.3">
      <c r="A267" s="23"/>
      <c r="D267" s="77"/>
    </row>
    <row r="268" spans="1:9" ht="15" customHeight="1" x14ac:dyDescent="0.3">
      <c r="A268" s="22" t="s">
        <v>184</v>
      </c>
      <c r="B268" s="1" t="s">
        <v>185</v>
      </c>
      <c r="C268" s="59">
        <f t="shared" ref="C268" si="24">SUM(C269)</f>
        <v>5000</v>
      </c>
      <c r="D268" s="77"/>
      <c r="E268" s="1">
        <f t="shared" si="23"/>
        <v>5000</v>
      </c>
      <c r="G268" s="1">
        <f t="shared" si="23"/>
        <v>5000</v>
      </c>
      <c r="H268" s="107">
        <f>H269</f>
        <v>1000</v>
      </c>
      <c r="I268" s="96">
        <f t="shared" si="17"/>
        <v>20</v>
      </c>
    </row>
    <row r="269" spans="1:9" ht="15" customHeight="1" x14ac:dyDescent="0.3">
      <c r="A269" s="23" t="s">
        <v>120</v>
      </c>
      <c r="B269" s="2" t="s">
        <v>329</v>
      </c>
      <c r="C269" s="30">
        <v>5000</v>
      </c>
      <c r="D269" s="77"/>
      <c r="E269" s="2">
        <f t="shared" si="23"/>
        <v>5000</v>
      </c>
      <c r="G269" s="2">
        <f t="shared" si="23"/>
        <v>5000</v>
      </c>
      <c r="H269" s="104">
        <v>1000</v>
      </c>
      <c r="I269" s="96">
        <f t="shared" si="17"/>
        <v>20</v>
      </c>
    </row>
    <row r="270" spans="1:9" ht="15" customHeight="1" x14ac:dyDescent="0.3">
      <c r="A270" s="23"/>
      <c r="D270" s="77"/>
    </row>
    <row r="271" spans="1:9" ht="15" customHeight="1" x14ac:dyDescent="0.3">
      <c r="A271" s="22" t="s">
        <v>186</v>
      </c>
      <c r="B271" s="1" t="s">
        <v>187</v>
      </c>
      <c r="C271" s="59">
        <f>SUM(C272:C292)</f>
        <v>87260</v>
      </c>
      <c r="D271" s="77"/>
      <c r="E271" s="1">
        <f t="shared" si="23"/>
        <v>87260</v>
      </c>
      <c r="G271" s="1">
        <f t="shared" si="23"/>
        <v>87260</v>
      </c>
      <c r="H271" s="21">
        <f>SUM(H272:H292)</f>
        <v>15874.360000000002</v>
      </c>
      <c r="I271" s="96">
        <f t="shared" si="17"/>
        <v>18.192023836809536</v>
      </c>
    </row>
    <row r="272" spans="1:9" ht="15" customHeight="1" x14ac:dyDescent="0.3">
      <c r="A272" s="23" t="s">
        <v>71</v>
      </c>
      <c r="B272" s="2" t="s">
        <v>188</v>
      </c>
      <c r="C272" s="30">
        <v>3000</v>
      </c>
      <c r="D272" s="77"/>
      <c r="E272" s="2">
        <f t="shared" si="23"/>
        <v>3000</v>
      </c>
      <c r="G272" s="2">
        <f t="shared" si="23"/>
        <v>3000</v>
      </c>
      <c r="H272" s="18">
        <v>0</v>
      </c>
      <c r="I272" s="96">
        <f t="shared" si="17"/>
        <v>0</v>
      </c>
    </row>
    <row r="273" spans="1:11" ht="15" customHeight="1" x14ac:dyDescent="0.3">
      <c r="A273" s="23" t="s">
        <v>71</v>
      </c>
      <c r="B273" s="2" t="s">
        <v>189</v>
      </c>
      <c r="C273" s="30">
        <v>12000</v>
      </c>
      <c r="D273" s="77"/>
      <c r="E273" s="2">
        <f t="shared" si="23"/>
        <v>12000</v>
      </c>
      <c r="G273" s="2">
        <f t="shared" si="23"/>
        <v>12000</v>
      </c>
      <c r="H273" s="18">
        <v>0</v>
      </c>
      <c r="I273" s="96">
        <f t="shared" si="17"/>
        <v>0</v>
      </c>
    </row>
    <row r="274" spans="1:11" ht="15" customHeight="1" x14ac:dyDescent="0.3">
      <c r="A274" s="23" t="s">
        <v>71</v>
      </c>
      <c r="B274" s="2" t="s">
        <v>190</v>
      </c>
      <c r="C274" s="30">
        <v>17000</v>
      </c>
      <c r="D274" s="77"/>
      <c r="E274" s="2">
        <f t="shared" si="23"/>
        <v>17000</v>
      </c>
      <c r="G274" s="2">
        <f t="shared" si="23"/>
        <v>17000</v>
      </c>
      <c r="H274" s="18">
        <v>1568.63</v>
      </c>
      <c r="I274" s="96">
        <f t="shared" ref="I274:I342" si="25">H274/G274*100</f>
        <v>9.2272352941176479</v>
      </c>
      <c r="K274" s="96"/>
    </row>
    <row r="275" spans="1:11" ht="15" customHeight="1" x14ac:dyDescent="0.3">
      <c r="A275" s="23" t="s">
        <v>71</v>
      </c>
      <c r="B275" s="2" t="s">
        <v>191</v>
      </c>
      <c r="C275" s="30">
        <v>300</v>
      </c>
      <c r="D275" s="87"/>
      <c r="E275" s="2">
        <f t="shared" si="23"/>
        <v>300</v>
      </c>
      <c r="G275" s="2">
        <f t="shared" si="23"/>
        <v>300</v>
      </c>
      <c r="H275" s="18">
        <v>300</v>
      </c>
      <c r="I275" s="96">
        <f t="shared" si="25"/>
        <v>100</v>
      </c>
    </row>
    <row r="276" spans="1:11" ht="15" customHeight="1" x14ac:dyDescent="0.3">
      <c r="A276" s="23" t="s">
        <v>71</v>
      </c>
      <c r="B276" s="2" t="s">
        <v>192</v>
      </c>
      <c r="C276" s="30">
        <v>500</v>
      </c>
      <c r="D276" s="87"/>
      <c r="E276" s="2">
        <f t="shared" si="23"/>
        <v>500</v>
      </c>
      <c r="G276" s="2">
        <f t="shared" si="23"/>
        <v>500</v>
      </c>
      <c r="H276" s="18">
        <v>0</v>
      </c>
      <c r="I276" s="96">
        <f t="shared" si="25"/>
        <v>0</v>
      </c>
    </row>
    <row r="277" spans="1:11" ht="15" customHeight="1" x14ac:dyDescent="0.3">
      <c r="A277" s="23" t="s">
        <v>71</v>
      </c>
      <c r="B277" s="2" t="s">
        <v>193</v>
      </c>
      <c r="C277" s="30">
        <v>500</v>
      </c>
      <c r="D277" s="77"/>
      <c r="E277" s="2">
        <f t="shared" si="23"/>
        <v>500</v>
      </c>
      <c r="G277" s="2">
        <f t="shared" si="23"/>
        <v>500</v>
      </c>
      <c r="H277" s="18">
        <v>0</v>
      </c>
      <c r="I277" s="96">
        <f t="shared" si="25"/>
        <v>0</v>
      </c>
    </row>
    <row r="278" spans="1:11" ht="15" customHeight="1" x14ac:dyDescent="0.3">
      <c r="A278" s="23" t="s">
        <v>71</v>
      </c>
      <c r="B278" s="2" t="s">
        <v>352</v>
      </c>
      <c r="C278" s="30">
        <v>1300</v>
      </c>
      <c r="D278" s="77"/>
      <c r="E278" s="2">
        <f t="shared" si="23"/>
        <v>1300</v>
      </c>
      <c r="G278" s="2">
        <f t="shared" si="23"/>
        <v>1300</v>
      </c>
      <c r="H278" s="18">
        <v>0</v>
      </c>
      <c r="I278" s="96">
        <f t="shared" si="25"/>
        <v>0</v>
      </c>
    </row>
    <row r="279" spans="1:11" ht="15" customHeight="1" x14ac:dyDescent="0.3">
      <c r="A279" s="23" t="s">
        <v>120</v>
      </c>
      <c r="B279" s="2" t="s">
        <v>194</v>
      </c>
      <c r="C279" s="30">
        <v>2000</v>
      </c>
      <c r="D279" s="77"/>
      <c r="E279" s="2">
        <f t="shared" si="23"/>
        <v>2000</v>
      </c>
      <c r="G279" s="2">
        <f t="shared" si="23"/>
        <v>2000</v>
      </c>
      <c r="H279" s="104">
        <v>2000</v>
      </c>
      <c r="I279" s="96">
        <f t="shared" si="25"/>
        <v>100</v>
      </c>
    </row>
    <row r="280" spans="1:11" ht="15" customHeight="1" x14ac:dyDescent="0.3">
      <c r="A280" s="23" t="s">
        <v>120</v>
      </c>
      <c r="B280" s="2" t="s">
        <v>330</v>
      </c>
      <c r="C280" s="30">
        <v>25000</v>
      </c>
      <c r="D280" s="77"/>
      <c r="E280" s="2">
        <f t="shared" si="23"/>
        <v>25000</v>
      </c>
      <c r="G280" s="2">
        <f t="shared" si="23"/>
        <v>25000</v>
      </c>
      <c r="H280" s="18">
        <v>0</v>
      </c>
      <c r="I280" s="96">
        <f t="shared" si="25"/>
        <v>0</v>
      </c>
    </row>
    <row r="281" spans="1:11" ht="15" customHeight="1" x14ac:dyDescent="0.3">
      <c r="A281" s="23" t="s">
        <v>120</v>
      </c>
      <c r="B281" s="2" t="s">
        <v>195</v>
      </c>
      <c r="C281" s="30">
        <v>2620</v>
      </c>
      <c r="D281" s="77"/>
      <c r="E281" s="2">
        <f t="shared" si="23"/>
        <v>2620</v>
      </c>
      <c r="G281" s="2">
        <f t="shared" si="23"/>
        <v>2620</v>
      </c>
      <c r="H281" s="18">
        <v>0</v>
      </c>
      <c r="I281" s="96">
        <f t="shared" si="25"/>
        <v>0</v>
      </c>
    </row>
    <row r="282" spans="1:11" ht="15" customHeight="1" x14ac:dyDescent="0.3">
      <c r="A282" s="23" t="s">
        <v>120</v>
      </c>
      <c r="B282" s="2" t="s">
        <v>196</v>
      </c>
      <c r="C282" s="30">
        <v>1310</v>
      </c>
      <c r="D282" s="77"/>
      <c r="E282" s="2">
        <f t="shared" si="23"/>
        <v>1310</v>
      </c>
      <c r="G282" s="2">
        <f t="shared" si="23"/>
        <v>1310</v>
      </c>
      <c r="H282" s="18">
        <v>200</v>
      </c>
      <c r="I282" s="96">
        <f t="shared" si="25"/>
        <v>15.267175572519085</v>
      </c>
    </row>
    <row r="283" spans="1:11" ht="15" customHeight="1" x14ac:dyDescent="0.3">
      <c r="A283" s="23" t="s">
        <v>120</v>
      </c>
      <c r="B283" s="2" t="s">
        <v>197</v>
      </c>
      <c r="C283" s="30">
        <v>8000</v>
      </c>
      <c r="D283" s="77"/>
      <c r="E283" s="2">
        <f t="shared" si="23"/>
        <v>8000</v>
      </c>
      <c r="G283" s="2">
        <f t="shared" si="23"/>
        <v>8000</v>
      </c>
      <c r="H283" s="18">
        <v>0</v>
      </c>
      <c r="I283" s="96">
        <f t="shared" si="25"/>
        <v>0</v>
      </c>
    </row>
    <row r="284" spans="1:11" ht="15" customHeight="1" x14ac:dyDescent="0.3">
      <c r="A284" s="23" t="s">
        <v>120</v>
      </c>
      <c r="B284" s="2" t="s">
        <v>290</v>
      </c>
      <c r="C284" s="30">
        <v>4910</v>
      </c>
      <c r="D284" s="77"/>
      <c r="E284" s="2">
        <f t="shared" si="23"/>
        <v>4910</v>
      </c>
      <c r="G284" s="2">
        <f t="shared" si="23"/>
        <v>4910</v>
      </c>
      <c r="H284" s="109">
        <v>9572.5400000000009</v>
      </c>
      <c r="I284" s="96">
        <f t="shared" si="25"/>
        <v>194.96008146639511</v>
      </c>
    </row>
    <row r="285" spans="1:11" ht="15" customHeight="1" x14ac:dyDescent="0.3">
      <c r="A285" s="23" t="s">
        <v>120</v>
      </c>
      <c r="B285" s="2" t="s">
        <v>198</v>
      </c>
      <c r="C285" s="30">
        <v>350</v>
      </c>
      <c r="D285" s="77"/>
      <c r="E285" s="2">
        <f t="shared" si="23"/>
        <v>350</v>
      </c>
      <c r="G285" s="2">
        <f t="shared" si="23"/>
        <v>350</v>
      </c>
      <c r="H285" s="18">
        <v>0</v>
      </c>
      <c r="I285" s="96">
        <f t="shared" si="25"/>
        <v>0</v>
      </c>
      <c r="K285" s="100"/>
    </row>
    <row r="286" spans="1:11" ht="15" customHeight="1" x14ac:dyDescent="0.3">
      <c r="A286" s="23" t="s">
        <v>120</v>
      </c>
      <c r="B286" s="2" t="s">
        <v>199</v>
      </c>
      <c r="C286" s="30">
        <v>50</v>
      </c>
      <c r="D286" s="77"/>
      <c r="E286" s="2">
        <f t="shared" si="23"/>
        <v>50</v>
      </c>
      <c r="G286" s="2">
        <f t="shared" si="23"/>
        <v>50</v>
      </c>
      <c r="H286" s="18">
        <v>33.19</v>
      </c>
      <c r="I286" s="96">
        <f t="shared" si="25"/>
        <v>66.38</v>
      </c>
    </row>
    <row r="287" spans="1:11" ht="15" customHeight="1" x14ac:dyDescent="0.3">
      <c r="A287" s="23" t="s">
        <v>120</v>
      </c>
      <c r="B287" s="2" t="s">
        <v>200</v>
      </c>
      <c r="C287" s="30">
        <v>800</v>
      </c>
      <c r="D287" s="77"/>
      <c r="E287" s="2">
        <f t="shared" si="23"/>
        <v>800</v>
      </c>
      <c r="G287" s="2">
        <f t="shared" si="23"/>
        <v>800</v>
      </c>
      <c r="H287" s="18">
        <v>0</v>
      </c>
      <c r="I287" s="96">
        <f t="shared" si="25"/>
        <v>0</v>
      </c>
    </row>
    <row r="288" spans="1:11" ht="15" customHeight="1" x14ac:dyDescent="0.3">
      <c r="A288" s="23" t="s">
        <v>120</v>
      </c>
      <c r="B288" s="2" t="s">
        <v>201</v>
      </c>
      <c r="C288" s="30">
        <v>170</v>
      </c>
      <c r="D288" s="77"/>
      <c r="E288" s="2">
        <f t="shared" si="23"/>
        <v>170</v>
      </c>
      <c r="G288" s="2">
        <f t="shared" si="23"/>
        <v>170</v>
      </c>
      <c r="H288" s="18">
        <v>0</v>
      </c>
      <c r="I288" s="96">
        <f t="shared" si="25"/>
        <v>0</v>
      </c>
    </row>
    <row r="289" spans="1:14" ht="15" customHeight="1" x14ac:dyDescent="0.3">
      <c r="A289" s="23" t="s">
        <v>120</v>
      </c>
      <c r="B289" s="2" t="s">
        <v>202</v>
      </c>
      <c r="C289" s="30">
        <v>5000</v>
      </c>
      <c r="D289" s="77"/>
      <c r="E289" s="2">
        <f t="shared" si="23"/>
        <v>5000</v>
      </c>
      <c r="G289" s="2">
        <f t="shared" si="23"/>
        <v>5000</v>
      </c>
      <c r="H289" s="18">
        <v>0</v>
      </c>
      <c r="I289" s="96">
        <f t="shared" si="25"/>
        <v>0</v>
      </c>
    </row>
    <row r="290" spans="1:14" ht="15" customHeight="1" x14ac:dyDescent="0.3">
      <c r="A290" s="23" t="s">
        <v>120</v>
      </c>
      <c r="B290" s="2" t="s">
        <v>203</v>
      </c>
      <c r="C290" s="30">
        <v>200</v>
      </c>
      <c r="D290" s="77"/>
      <c r="E290" s="2">
        <f t="shared" si="23"/>
        <v>200</v>
      </c>
      <c r="G290" s="2">
        <f t="shared" si="23"/>
        <v>200</v>
      </c>
      <c r="H290" s="104">
        <v>200</v>
      </c>
      <c r="I290" s="96">
        <f t="shared" si="25"/>
        <v>100</v>
      </c>
    </row>
    <row r="291" spans="1:14" ht="15" customHeight="1" x14ac:dyDescent="0.3">
      <c r="A291" s="28" t="s">
        <v>120</v>
      </c>
      <c r="B291" s="18" t="s">
        <v>361</v>
      </c>
      <c r="C291" s="30">
        <v>250</v>
      </c>
      <c r="D291" s="77"/>
      <c r="E291" s="2">
        <f t="shared" si="23"/>
        <v>250</v>
      </c>
      <c r="G291" s="2">
        <f t="shared" si="23"/>
        <v>250</v>
      </c>
      <c r="H291" s="18">
        <v>0</v>
      </c>
      <c r="I291" s="96">
        <f t="shared" si="25"/>
        <v>0</v>
      </c>
    </row>
    <row r="292" spans="1:14" ht="15" customHeight="1" x14ac:dyDescent="0.3">
      <c r="A292" s="28" t="s">
        <v>120</v>
      </c>
      <c r="B292" s="18" t="s">
        <v>380</v>
      </c>
      <c r="C292" s="30">
        <v>2000</v>
      </c>
      <c r="D292" s="77"/>
      <c r="E292" s="2">
        <f t="shared" si="23"/>
        <v>2000</v>
      </c>
      <c r="G292" s="2">
        <f t="shared" si="23"/>
        <v>2000</v>
      </c>
      <c r="H292" s="104">
        <v>2000</v>
      </c>
      <c r="I292" s="96">
        <f t="shared" si="25"/>
        <v>100</v>
      </c>
    </row>
    <row r="293" spans="1:14" ht="15" customHeight="1" x14ac:dyDescent="0.3">
      <c r="A293" s="23"/>
      <c r="D293" s="77"/>
      <c r="J293" s="96"/>
    </row>
    <row r="294" spans="1:14" ht="15" customHeight="1" x14ac:dyDescent="0.3">
      <c r="A294" s="22" t="s">
        <v>204</v>
      </c>
      <c r="B294" s="1" t="s">
        <v>205</v>
      </c>
      <c r="C294" s="59">
        <f>SUM(C295:C297)</f>
        <v>20039</v>
      </c>
      <c r="D294" s="77"/>
      <c r="E294" s="1">
        <f t="shared" si="23"/>
        <v>20039</v>
      </c>
      <c r="G294" s="1">
        <f t="shared" si="23"/>
        <v>20039</v>
      </c>
      <c r="H294" s="21">
        <f>SUM(H295:H297)</f>
        <v>11436.95</v>
      </c>
      <c r="I294" s="96">
        <f t="shared" si="25"/>
        <v>57.073456759319328</v>
      </c>
    </row>
    <row r="295" spans="1:14" ht="15" customHeight="1" x14ac:dyDescent="0.3">
      <c r="A295" s="23" t="s">
        <v>67</v>
      </c>
      <c r="B295" s="2" t="s">
        <v>206</v>
      </c>
      <c r="C295" s="30">
        <v>14315</v>
      </c>
      <c r="D295" s="77"/>
      <c r="E295" s="2">
        <f t="shared" si="23"/>
        <v>14315</v>
      </c>
      <c r="G295" s="2">
        <f t="shared" si="23"/>
        <v>14315</v>
      </c>
      <c r="H295" s="18">
        <v>8107.21</v>
      </c>
      <c r="I295" s="96">
        <f t="shared" si="25"/>
        <v>56.634369542438002</v>
      </c>
    </row>
    <row r="296" spans="1:14" ht="15" customHeight="1" x14ac:dyDescent="0.3">
      <c r="A296" s="23" t="s">
        <v>69</v>
      </c>
      <c r="B296" s="2" t="s">
        <v>70</v>
      </c>
      <c r="C296" s="30">
        <v>5004</v>
      </c>
      <c r="D296" s="77"/>
      <c r="E296" s="2">
        <f t="shared" si="23"/>
        <v>5004</v>
      </c>
      <c r="G296" s="2">
        <f t="shared" si="23"/>
        <v>5004</v>
      </c>
      <c r="H296" s="18">
        <v>2833.26</v>
      </c>
      <c r="I296" s="96">
        <f t="shared" si="25"/>
        <v>56.619904076738614</v>
      </c>
    </row>
    <row r="297" spans="1:14" ht="15" customHeight="1" x14ac:dyDescent="0.3">
      <c r="A297" s="23" t="s">
        <v>71</v>
      </c>
      <c r="B297" s="2" t="s">
        <v>72</v>
      </c>
      <c r="C297" s="30">
        <v>720</v>
      </c>
      <c r="D297" s="77"/>
      <c r="E297" s="2">
        <f t="shared" si="23"/>
        <v>720</v>
      </c>
      <c r="G297" s="2">
        <f t="shared" si="23"/>
        <v>720</v>
      </c>
      <c r="H297" s="18">
        <v>496.48</v>
      </c>
      <c r="I297" s="96">
        <f t="shared" si="25"/>
        <v>68.955555555555563</v>
      </c>
    </row>
    <row r="298" spans="1:14" ht="15" customHeight="1" x14ac:dyDescent="0.3">
      <c r="A298" s="23"/>
      <c r="D298" s="77"/>
    </row>
    <row r="299" spans="1:14" ht="15" customHeight="1" x14ac:dyDescent="0.3">
      <c r="A299" s="22" t="s">
        <v>207</v>
      </c>
      <c r="B299" s="1" t="s">
        <v>208</v>
      </c>
      <c r="C299" s="59">
        <f>SUM(C300:C312)</f>
        <v>741906</v>
      </c>
      <c r="D299" s="77"/>
      <c r="E299" s="1">
        <f>SUM(E300:E311)</f>
        <v>757670</v>
      </c>
      <c r="G299" s="1">
        <f>SUM(G300:G311)</f>
        <v>757670</v>
      </c>
      <c r="H299" s="107">
        <f>SUM(H300:H311)</f>
        <v>369048.86000000004</v>
      </c>
      <c r="I299" s="96">
        <f t="shared" si="25"/>
        <v>48.708390196259593</v>
      </c>
    </row>
    <row r="300" spans="1:14" ht="15" customHeight="1" x14ac:dyDescent="0.3">
      <c r="A300" s="23" t="s">
        <v>157</v>
      </c>
      <c r="B300" s="2" t="s">
        <v>331</v>
      </c>
      <c r="C300" s="30">
        <v>46710</v>
      </c>
      <c r="D300" s="77">
        <v>5182</v>
      </c>
      <c r="E300" s="2">
        <f>D300+C300</f>
        <v>51892</v>
      </c>
      <c r="G300" s="2">
        <f>F300+E300</f>
        <v>51892</v>
      </c>
      <c r="H300" s="104">
        <v>25424</v>
      </c>
      <c r="I300" s="96">
        <f t="shared" si="25"/>
        <v>48.994064595698759</v>
      </c>
    </row>
    <row r="301" spans="1:14" ht="15" customHeight="1" x14ac:dyDescent="0.3">
      <c r="A301" s="23" t="s">
        <v>157</v>
      </c>
      <c r="B301" s="2" t="s">
        <v>332</v>
      </c>
      <c r="C301" s="30">
        <v>46710</v>
      </c>
      <c r="D301" s="77">
        <v>5182</v>
      </c>
      <c r="E301" s="2">
        <f>D301+C301</f>
        <v>51892</v>
      </c>
      <c r="G301" s="2">
        <f>F301+E301</f>
        <v>51892</v>
      </c>
      <c r="H301" s="104">
        <v>25424</v>
      </c>
      <c r="I301" s="96">
        <f t="shared" si="25"/>
        <v>48.994064595698759</v>
      </c>
    </row>
    <row r="302" spans="1:14" ht="15" customHeight="1" x14ac:dyDescent="0.3">
      <c r="A302" s="23"/>
      <c r="D302" s="77"/>
    </row>
    <row r="303" spans="1:14" ht="15" customHeight="1" x14ac:dyDescent="0.3">
      <c r="A303" s="23" t="s">
        <v>157</v>
      </c>
      <c r="B303" s="2" t="s">
        <v>39</v>
      </c>
      <c r="C303" s="30">
        <v>200</v>
      </c>
      <c r="D303" s="77"/>
      <c r="E303" s="2">
        <f t="shared" ref="E303:G311" si="26">D303+C303</f>
        <v>200</v>
      </c>
      <c r="G303" s="2">
        <f t="shared" si="26"/>
        <v>200</v>
      </c>
      <c r="H303" s="18">
        <v>0</v>
      </c>
      <c r="I303" s="96">
        <f t="shared" si="25"/>
        <v>0</v>
      </c>
    </row>
    <row r="304" spans="1:14" ht="15" customHeight="1" x14ac:dyDescent="0.3">
      <c r="A304" s="23" t="s">
        <v>67</v>
      </c>
      <c r="B304" s="2" t="s">
        <v>68</v>
      </c>
      <c r="C304" s="30">
        <v>385069</v>
      </c>
      <c r="D304" s="77">
        <v>4000</v>
      </c>
      <c r="E304" s="2">
        <f t="shared" si="26"/>
        <v>389069</v>
      </c>
      <c r="G304" s="2">
        <f t="shared" si="26"/>
        <v>389069</v>
      </c>
      <c r="H304" s="18">
        <v>198593.62</v>
      </c>
      <c r="I304" s="96">
        <f t="shared" si="25"/>
        <v>51.043290521732644</v>
      </c>
      <c r="J304" s="18"/>
      <c r="K304" s="18"/>
      <c r="L304" s="18"/>
      <c r="M304" s="18"/>
      <c r="N304" s="18"/>
    </row>
    <row r="305" spans="1:17" ht="15" customHeight="1" x14ac:dyDescent="0.3">
      <c r="A305" s="23" t="s">
        <v>69</v>
      </c>
      <c r="B305" s="2" t="s">
        <v>70</v>
      </c>
      <c r="C305" s="30">
        <v>136851</v>
      </c>
      <c r="D305" s="77">
        <v>1400</v>
      </c>
      <c r="E305" s="2">
        <f t="shared" si="26"/>
        <v>138251</v>
      </c>
      <c r="G305" s="2">
        <f t="shared" si="26"/>
        <v>138251</v>
      </c>
      <c r="H305" s="18">
        <v>69680.240000000005</v>
      </c>
      <c r="I305" s="96">
        <f t="shared" si="25"/>
        <v>50.401255687119807</v>
      </c>
      <c r="J305" s="18"/>
      <c r="K305" s="18"/>
      <c r="L305" s="18"/>
      <c r="M305" s="18"/>
      <c r="N305" s="18"/>
    </row>
    <row r="306" spans="1:17" ht="15" customHeight="1" x14ac:dyDescent="0.3">
      <c r="A306" s="23" t="s">
        <v>71</v>
      </c>
      <c r="B306" s="2" t="s">
        <v>72</v>
      </c>
      <c r="C306" s="30">
        <v>88340</v>
      </c>
      <c r="D306" s="77"/>
      <c r="E306" s="2">
        <f t="shared" si="26"/>
        <v>88340</v>
      </c>
      <c r="G306" s="2">
        <f t="shared" si="26"/>
        <v>88340</v>
      </c>
      <c r="H306" s="18">
        <v>46335.51</v>
      </c>
      <c r="I306" s="96">
        <f t="shared" si="25"/>
        <v>52.45133574824542</v>
      </c>
      <c r="J306" s="18"/>
      <c r="K306" s="18"/>
      <c r="L306" s="18"/>
      <c r="M306" s="18"/>
      <c r="N306" s="18"/>
    </row>
    <row r="307" spans="1:17" ht="15" customHeight="1" x14ac:dyDescent="0.3">
      <c r="A307" s="23" t="s">
        <v>120</v>
      </c>
      <c r="B307" s="2" t="s">
        <v>365</v>
      </c>
      <c r="C307" s="30">
        <v>500</v>
      </c>
      <c r="D307" s="77"/>
      <c r="E307" s="2">
        <f t="shared" si="26"/>
        <v>500</v>
      </c>
      <c r="G307" s="2">
        <f t="shared" si="26"/>
        <v>500</v>
      </c>
      <c r="H307" s="18">
        <v>735.34</v>
      </c>
      <c r="I307" s="96">
        <f t="shared" si="25"/>
        <v>147.06800000000001</v>
      </c>
      <c r="J307" s="18"/>
      <c r="K307" s="18"/>
      <c r="L307" s="18"/>
      <c r="M307" s="18"/>
      <c r="N307" s="18"/>
    </row>
    <row r="308" spans="1:17" ht="15" customHeight="1" x14ac:dyDescent="0.3">
      <c r="A308" s="23" t="s">
        <v>71</v>
      </c>
      <c r="B308" s="2" t="s">
        <v>210</v>
      </c>
      <c r="C308" s="30">
        <v>600</v>
      </c>
      <c r="D308" s="77"/>
      <c r="E308" s="2">
        <f t="shared" si="26"/>
        <v>600</v>
      </c>
      <c r="G308" s="2">
        <f t="shared" si="26"/>
        <v>600</v>
      </c>
      <c r="H308" s="18">
        <v>0</v>
      </c>
      <c r="I308" s="96">
        <f t="shared" si="25"/>
        <v>0</v>
      </c>
      <c r="J308" s="18"/>
      <c r="K308" s="18"/>
      <c r="L308" s="18"/>
      <c r="M308" s="18"/>
      <c r="N308" s="18"/>
    </row>
    <row r="309" spans="1:17" ht="15" customHeight="1" x14ac:dyDescent="0.3">
      <c r="A309" s="23" t="s">
        <v>157</v>
      </c>
      <c r="B309" s="2" t="s">
        <v>211</v>
      </c>
      <c r="C309" s="30">
        <v>16926</v>
      </c>
      <c r="D309" s="77"/>
      <c r="E309" s="2">
        <f t="shared" si="26"/>
        <v>16926</v>
      </c>
      <c r="G309" s="2">
        <f t="shared" si="26"/>
        <v>16926</v>
      </c>
      <c r="H309" s="18">
        <v>2856.15</v>
      </c>
      <c r="I309" s="96">
        <f t="shared" si="25"/>
        <v>16.874335342077281</v>
      </c>
      <c r="J309" s="104"/>
      <c r="K309" s="18"/>
      <c r="L309" s="18"/>
      <c r="M309" s="18"/>
      <c r="N309" s="18"/>
    </row>
    <row r="310" spans="1:17" ht="15" customHeight="1" x14ac:dyDescent="0.3">
      <c r="A310" s="23" t="s">
        <v>157</v>
      </c>
      <c r="B310" s="18" t="s">
        <v>433</v>
      </c>
      <c r="D310" s="77"/>
      <c r="J310" s="104"/>
      <c r="K310" s="18"/>
      <c r="L310" s="18"/>
      <c r="M310" s="18"/>
      <c r="N310" s="18"/>
    </row>
    <row r="311" spans="1:17" ht="15" customHeight="1" x14ac:dyDescent="0.3">
      <c r="A311" s="23" t="s">
        <v>71</v>
      </c>
      <c r="B311" s="2" t="s">
        <v>212</v>
      </c>
      <c r="C311" s="30">
        <v>20000</v>
      </c>
      <c r="D311" s="77"/>
      <c r="E311" s="2">
        <f t="shared" si="26"/>
        <v>20000</v>
      </c>
      <c r="G311" s="2">
        <f t="shared" si="26"/>
        <v>20000</v>
      </c>
      <c r="H311" s="18">
        <v>0</v>
      </c>
      <c r="I311" s="96">
        <f t="shared" si="25"/>
        <v>0</v>
      </c>
      <c r="J311" s="104"/>
      <c r="K311" s="18"/>
      <c r="L311" s="18"/>
      <c r="M311" s="18"/>
      <c r="N311" s="18"/>
    </row>
    <row r="312" spans="1:17" ht="15" customHeight="1" x14ac:dyDescent="0.3">
      <c r="A312" s="23"/>
      <c r="D312" s="77"/>
      <c r="J312" s="18"/>
      <c r="K312" s="18"/>
      <c r="L312" s="18"/>
      <c r="M312" s="18"/>
      <c r="N312" s="18"/>
    </row>
    <row r="313" spans="1:17" ht="15" customHeight="1" x14ac:dyDescent="0.3">
      <c r="A313" s="22" t="s">
        <v>213</v>
      </c>
      <c r="B313" s="1" t="s">
        <v>214</v>
      </c>
      <c r="C313" s="59">
        <f>SUM(C314:C352)</f>
        <v>2085749</v>
      </c>
      <c r="D313" s="77"/>
      <c r="E313" s="1">
        <f>SUM(E314:E352)</f>
        <v>2166540</v>
      </c>
      <c r="G313" s="1">
        <f>SUM(G314:G352)</f>
        <v>2166540</v>
      </c>
      <c r="H313" s="21">
        <f>SUM(H314:H352)</f>
        <v>930633.00999999989</v>
      </c>
      <c r="I313" s="96">
        <f t="shared" si="25"/>
        <v>42.95480397315535</v>
      </c>
      <c r="J313" s="18"/>
      <c r="K313" s="18"/>
      <c r="L313" s="18"/>
      <c r="M313" s="18"/>
      <c r="N313" s="18"/>
      <c r="Q313" s="7"/>
    </row>
    <row r="314" spans="1:17" ht="15" customHeight="1" x14ac:dyDescent="0.3">
      <c r="A314" s="24" t="s">
        <v>157</v>
      </c>
      <c r="B314" s="8" t="s">
        <v>215</v>
      </c>
      <c r="C314" s="30">
        <v>649742</v>
      </c>
      <c r="D314" s="77">
        <v>-31782</v>
      </c>
      <c r="E314" s="2">
        <f>D314+C314</f>
        <v>617960</v>
      </c>
      <c r="G314" s="2">
        <f>F314+E314</f>
        <v>617960</v>
      </c>
      <c r="H314" s="104">
        <v>308071</v>
      </c>
      <c r="I314" s="96">
        <f t="shared" si="25"/>
        <v>49.852903100524301</v>
      </c>
      <c r="J314" s="18"/>
      <c r="K314" s="104"/>
      <c r="L314" s="18"/>
      <c r="M314" s="18"/>
      <c r="N314" s="103"/>
    </row>
    <row r="315" spans="1:17" ht="15" customHeight="1" x14ac:dyDescent="0.3">
      <c r="A315" s="23" t="s">
        <v>157</v>
      </c>
      <c r="B315" s="2" t="s">
        <v>333</v>
      </c>
      <c r="C315" s="30">
        <v>260</v>
      </c>
      <c r="D315" s="77"/>
      <c r="E315" s="2">
        <f t="shared" ref="E315:G318" si="27">D315+C315</f>
        <v>260</v>
      </c>
      <c r="G315" s="2">
        <f t="shared" si="27"/>
        <v>260</v>
      </c>
      <c r="H315" s="104">
        <v>400</v>
      </c>
      <c r="I315" s="96">
        <f t="shared" si="25"/>
        <v>153.84615384615387</v>
      </c>
      <c r="J315" s="18"/>
      <c r="K315" s="18"/>
      <c r="L315" s="18"/>
      <c r="M315" s="18"/>
      <c r="N315" s="18"/>
    </row>
    <row r="316" spans="1:17" ht="15" customHeight="1" x14ac:dyDescent="0.3">
      <c r="A316" s="23" t="s">
        <v>157</v>
      </c>
      <c r="B316" s="2" t="s">
        <v>334</v>
      </c>
      <c r="C316" s="30">
        <v>17</v>
      </c>
      <c r="D316" s="77"/>
      <c r="E316" s="2">
        <f t="shared" si="27"/>
        <v>17</v>
      </c>
      <c r="G316" s="2">
        <f t="shared" si="27"/>
        <v>17</v>
      </c>
      <c r="H316" s="104">
        <v>16.600000000000001</v>
      </c>
      <c r="I316" s="96">
        <f t="shared" si="25"/>
        <v>97.64705882352942</v>
      </c>
      <c r="J316" s="104"/>
      <c r="K316" s="18"/>
      <c r="L316" s="18"/>
      <c r="M316" s="18"/>
      <c r="N316" s="18"/>
    </row>
    <row r="317" spans="1:17" ht="15" customHeight="1" x14ac:dyDescent="0.3">
      <c r="A317" s="23" t="s">
        <v>157</v>
      </c>
      <c r="B317" s="2" t="s">
        <v>335</v>
      </c>
      <c r="C317" s="30">
        <v>8190</v>
      </c>
      <c r="D317" s="77"/>
      <c r="E317" s="2">
        <f t="shared" si="27"/>
        <v>8190</v>
      </c>
      <c r="G317" s="2">
        <f t="shared" si="27"/>
        <v>8190</v>
      </c>
      <c r="H317" s="104">
        <v>4920</v>
      </c>
      <c r="I317" s="96">
        <f t="shared" si="25"/>
        <v>60.073260073260073</v>
      </c>
      <c r="J317" s="18"/>
      <c r="K317" s="18"/>
      <c r="L317" s="18"/>
      <c r="M317" s="18"/>
      <c r="N317" s="18"/>
    </row>
    <row r="318" spans="1:17" ht="15" customHeight="1" x14ac:dyDescent="0.3">
      <c r="A318" s="23" t="s">
        <v>157</v>
      </c>
      <c r="B318" s="2" t="s">
        <v>336</v>
      </c>
      <c r="C318" s="30">
        <v>10240</v>
      </c>
      <c r="D318" s="77"/>
      <c r="E318" s="2">
        <f t="shared" si="27"/>
        <v>10240</v>
      </c>
      <c r="G318" s="2">
        <f t="shared" si="27"/>
        <v>10240</v>
      </c>
      <c r="H318" s="104">
        <v>6144</v>
      </c>
      <c r="I318" s="96">
        <f t="shared" si="25"/>
        <v>60</v>
      </c>
      <c r="J318" s="18"/>
      <c r="K318" s="18"/>
      <c r="L318" s="18"/>
      <c r="M318" s="18"/>
      <c r="N318" s="18"/>
    </row>
    <row r="319" spans="1:17" ht="15" customHeight="1" x14ac:dyDescent="0.3">
      <c r="A319" s="23" t="s">
        <v>157</v>
      </c>
      <c r="B319" s="2" t="s">
        <v>51</v>
      </c>
      <c r="D319" s="77"/>
      <c r="H319" s="104"/>
      <c r="J319" s="18"/>
      <c r="K319" s="18"/>
      <c r="L319" s="18"/>
      <c r="M319" s="18"/>
      <c r="N319" s="18"/>
    </row>
    <row r="320" spans="1:17" ht="15" customHeight="1" x14ac:dyDescent="0.3">
      <c r="A320" s="23" t="s">
        <v>157</v>
      </c>
      <c r="B320" s="2" t="s">
        <v>337</v>
      </c>
      <c r="C320" s="30">
        <v>32000</v>
      </c>
      <c r="D320" s="77">
        <v>1000</v>
      </c>
      <c r="E320" s="2">
        <f>D320+C320</f>
        <v>33000</v>
      </c>
      <c r="G320" s="2">
        <f>F320+E320</f>
        <v>33000</v>
      </c>
      <c r="H320" s="104">
        <v>16396</v>
      </c>
      <c r="I320" s="96">
        <f t="shared" si="25"/>
        <v>49.684848484848487</v>
      </c>
      <c r="J320" s="18"/>
      <c r="K320" s="104"/>
      <c r="L320" s="18"/>
      <c r="M320" s="18"/>
      <c r="N320" s="18"/>
    </row>
    <row r="321" spans="1:14" ht="15" customHeight="1" x14ac:dyDescent="0.3">
      <c r="A321" s="23" t="s">
        <v>157</v>
      </c>
      <c r="B321" s="2" t="s">
        <v>338</v>
      </c>
      <c r="C321" s="30">
        <v>111200</v>
      </c>
      <c r="D321" s="77">
        <v>1620</v>
      </c>
      <c r="E321" s="2">
        <f>D321+C321</f>
        <v>112820</v>
      </c>
      <c r="G321" s="2">
        <f>F321+E321</f>
        <v>112820</v>
      </c>
      <c r="H321" s="104">
        <v>56244</v>
      </c>
      <c r="I321" s="96">
        <f t="shared" si="25"/>
        <v>49.852862967558941</v>
      </c>
      <c r="J321" s="18"/>
      <c r="K321" s="18"/>
      <c r="L321" s="18"/>
      <c r="M321" s="104"/>
      <c r="N321" s="18"/>
    </row>
    <row r="322" spans="1:14" ht="15" customHeight="1" x14ac:dyDescent="0.3">
      <c r="A322" s="23" t="s">
        <v>157</v>
      </c>
      <c r="B322" s="2" t="s">
        <v>216</v>
      </c>
      <c r="C322" s="30">
        <v>400</v>
      </c>
      <c r="D322" s="77"/>
      <c r="E322" s="2">
        <f t="shared" ref="E322:G332" si="28">D322+C322</f>
        <v>400</v>
      </c>
      <c r="G322" s="2">
        <f t="shared" si="28"/>
        <v>400</v>
      </c>
      <c r="H322" s="104">
        <v>400</v>
      </c>
      <c r="I322" s="96">
        <f t="shared" si="25"/>
        <v>100</v>
      </c>
      <c r="J322" s="104"/>
      <c r="K322" s="104"/>
      <c r="L322" s="18"/>
      <c r="M322" s="18"/>
      <c r="N322" s="18"/>
    </row>
    <row r="323" spans="1:14" ht="15" customHeight="1" x14ac:dyDescent="0.3">
      <c r="A323" s="23" t="s">
        <v>157</v>
      </c>
      <c r="B323" s="2" t="s">
        <v>217</v>
      </c>
      <c r="C323" s="30">
        <v>1000</v>
      </c>
      <c r="D323" s="77"/>
      <c r="E323" s="2">
        <f t="shared" si="28"/>
        <v>1000</v>
      </c>
      <c r="G323" s="2">
        <f t="shared" si="28"/>
        <v>1000</v>
      </c>
      <c r="H323" s="104">
        <v>0</v>
      </c>
      <c r="I323" s="96">
        <f t="shared" si="25"/>
        <v>0</v>
      </c>
      <c r="J323" s="104"/>
      <c r="K323" s="18"/>
      <c r="L323" s="18"/>
      <c r="M323" s="18"/>
      <c r="N323" s="18"/>
    </row>
    <row r="324" spans="1:14" ht="15" customHeight="1" x14ac:dyDescent="0.3">
      <c r="A324" s="23" t="s">
        <v>157</v>
      </c>
      <c r="B324" s="2" t="s">
        <v>54</v>
      </c>
      <c r="C324" s="30">
        <v>9600</v>
      </c>
      <c r="D324" s="77"/>
      <c r="E324" s="2">
        <f t="shared" si="28"/>
        <v>9600</v>
      </c>
      <c r="G324" s="2">
        <f t="shared" si="28"/>
        <v>9600</v>
      </c>
      <c r="H324" s="104">
        <v>0</v>
      </c>
      <c r="I324" s="96">
        <f t="shared" si="25"/>
        <v>0</v>
      </c>
      <c r="J324" s="18"/>
      <c r="K324" s="18"/>
      <c r="L324" s="18"/>
      <c r="M324" s="18"/>
      <c r="N324" s="103"/>
    </row>
    <row r="325" spans="1:14" ht="15" customHeight="1" x14ac:dyDescent="0.3">
      <c r="A325" s="23" t="s">
        <v>157</v>
      </c>
      <c r="B325" s="2" t="s">
        <v>339</v>
      </c>
      <c r="C325" s="30">
        <v>4000</v>
      </c>
      <c r="D325" s="77"/>
      <c r="E325" s="2">
        <f t="shared" si="28"/>
        <v>4000</v>
      </c>
      <c r="G325" s="2">
        <f t="shared" si="28"/>
        <v>4000</v>
      </c>
      <c r="H325" s="104">
        <v>2000</v>
      </c>
      <c r="I325" s="96">
        <f t="shared" si="25"/>
        <v>50</v>
      </c>
      <c r="J325" s="18"/>
      <c r="K325" s="18"/>
      <c r="L325" s="18"/>
      <c r="M325" s="18"/>
      <c r="N325" s="18"/>
    </row>
    <row r="326" spans="1:14" ht="15" customHeight="1" x14ac:dyDescent="0.3">
      <c r="A326" s="23" t="s">
        <v>157</v>
      </c>
      <c r="B326" s="2" t="s">
        <v>292</v>
      </c>
      <c r="C326" s="30">
        <v>6000</v>
      </c>
      <c r="D326" s="77"/>
      <c r="E326" s="2">
        <f t="shared" si="28"/>
        <v>6000</v>
      </c>
      <c r="G326" s="2">
        <f t="shared" si="28"/>
        <v>6000</v>
      </c>
      <c r="H326" s="104">
        <v>4950</v>
      </c>
      <c r="I326" s="96">
        <f t="shared" si="25"/>
        <v>82.5</v>
      </c>
      <c r="J326" s="18"/>
      <c r="K326" s="18"/>
      <c r="L326" s="18"/>
      <c r="M326" s="18"/>
      <c r="N326" s="18"/>
    </row>
    <row r="327" spans="1:14" ht="15" customHeight="1" x14ac:dyDescent="0.3">
      <c r="A327" s="23" t="s">
        <v>157</v>
      </c>
      <c r="B327" s="18" t="s">
        <v>293</v>
      </c>
      <c r="D327" s="77"/>
      <c r="H327" s="104">
        <v>2100</v>
      </c>
      <c r="J327" s="18"/>
      <c r="K327" s="104"/>
      <c r="L327" s="18"/>
      <c r="M327" s="104"/>
      <c r="N327" s="18"/>
    </row>
    <row r="328" spans="1:14" ht="15" customHeight="1" x14ac:dyDescent="0.3">
      <c r="A328" s="23" t="s">
        <v>428</v>
      </c>
      <c r="B328" s="18" t="s">
        <v>427</v>
      </c>
      <c r="D328" s="77"/>
      <c r="H328" s="104">
        <v>1050</v>
      </c>
      <c r="J328" s="18"/>
      <c r="K328" s="18"/>
      <c r="L328" s="18"/>
      <c r="M328" s="104"/>
      <c r="N328" s="18"/>
    </row>
    <row r="329" spans="1:14" ht="15" customHeight="1" x14ac:dyDescent="0.3">
      <c r="A329" s="23" t="s">
        <v>157</v>
      </c>
      <c r="B329" s="2" t="s">
        <v>403</v>
      </c>
      <c r="D329" s="77">
        <v>179850</v>
      </c>
      <c r="E329" s="2">
        <f>D329</f>
        <v>179850</v>
      </c>
      <c r="G329" s="2">
        <f>E329</f>
        <v>179850</v>
      </c>
      <c r="H329" s="18">
        <v>82102.539999999994</v>
      </c>
      <c r="I329" s="96">
        <f t="shared" si="25"/>
        <v>45.650564359188209</v>
      </c>
      <c r="J329" s="18"/>
      <c r="K329" s="18"/>
      <c r="L329" s="18"/>
      <c r="M329" s="18"/>
      <c r="N329" s="18"/>
    </row>
    <row r="330" spans="1:14" ht="15" customHeight="1" x14ac:dyDescent="0.3">
      <c r="A330" s="23">
        <v>637005</v>
      </c>
      <c r="B330" s="2" t="s">
        <v>218</v>
      </c>
      <c r="C330" s="30">
        <v>1500</v>
      </c>
      <c r="D330" s="77"/>
      <c r="E330" s="2">
        <f t="shared" si="28"/>
        <v>1500</v>
      </c>
      <c r="G330" s="2">
        <f t="shared" si="28"/>
        <v>1500</v>
      </c>
      <c r="H330" s="104">
        <v>660</v>
      </c>
      <c r="I330" s="96">
        <f t="shared" si="25"/>
        <v>44</v>
      </c>
      <c r="J330" s="18"/>
      <c r="K330" s="18"/>
      <c r="L330" s="18"/>
      <c r="M330" s="18"/>
      <c r="N330" s="105"/>
    </row>
    <row r="331" spans="1:14" ht="15" customHeight="1" x14ac:dyDescent="0.3">
      <c r="A331" s="61" t="s">
        <v>157</v>
      </c>
      <c r="B331" s="41" t="s">
        <v>426</v>
      </c>
      <c r="D331" s="77">
        <v>6346</v>
      </c>
      <c r="E331" s="2">
        <f>D331</f>
        <v>6346</v>
      </c>
      <c r="G331" s="2">
        <f>E331</f>
        <v>6346</v>
      </c>
      <c r="H331" s="104">
        <v>976.2</v>
      </c>
      <c r="I331" s="96">
        <f t="shared" si="25"/>
        <v>15.382918373778759</v>
      </c>
      <c r="J331" s="18"/>
      <c r="K331" s="18"/>
      <c r="L331" s="18"/>
      <c r="M331" s="18"/>
      <c r="N331" s="18"/>
    </row>
    <row r="332" spans="1:14" ht="15" customHeight="1" x14ac:dyDescent="0.3">
      <c r="A332" s="61" t="s">
        <v>157</v>
      </c>
      <c r="B332" s="41" t="s">
        <v>406</v>
      </c>
      <c r="C332" s="30">
        <v>250000</v>
      </c>
      <c r="D332" s="77">
        <v>-103570</v>
      </c>
      <c r="E332" s="2">
        <f t="shared" si="28"/>
        <v>146430</v>
      </c>
      <c r="G332" s="2">
        <f t="shared" si="28"/>
        <v>146430</v>
      </c>
      <c r="H332" s="18">
        <v>18547.8</v>
      </c>
      <c r="I332" s="96">
        <f t="shared" si="25"/>
        <v>12.666666666666664</v>
      </c>
      <c r="J332" s="18"/>
      <c r="K332" s="18"/>
      <c r="L332" s="18"/>
      <c r="M332" s="18"/>
      <c r="N332" s="18"/>
    </row>
    <row r="333" spans="1:14" ht="15" customHeight="1" x14ac:dyDescent="0.3">
      <c r="A333" s="61"/>
      <c r="B333" s="41"/>
      <c r="D333" s="77"/>
      <c r="J333" s="18"/>
      <c r="K333" s="18"/>
      <c r="L333" s="18"/>
      <c r="M333" s="18"/>
      <c r="N333" s="18"/>
    </row>
    <row r="334" spans="1:14" ht="15" customHeight="1" x14ac:dyDescent="0.3">
      <c r="A334" s="24" t="s">
        <v>157</v>
      </c>
      <c r="B334" s="8" t="s">
        <v>219</v>
      </c>
      <c r="C334" s="30">
        <v>589480</v>
      </c>
      <c r="D334" s="77">
        <v>-19964</v>
      </c>
      <c r="E334" s="2">
        <f>D334+C334</f>
        <v>569516</v>
      </c>
      <c r="G334" s="2">
        <f>F334+E334</f>
        <v>569516</v>
      </c>
      <c r="H334" s="104">
        <v>285667</v>
      </c>
      <c r="I334" s="96">
        <f t="shared" si="25"/>
        <v>50.159609212032677</v>
      </c>
      <c r="L334" s="96"/>
    </row>
    <row r="335" spans="1:14" ht="15" customHeight="1" x14ac:dyDescent="0.3">
      <c r="A335" s="23" t="s">
        <v>157</v>
      </c>
      <c r="B335" s="2" t="s">
        <v>54</v>
      </c>
      <c r="C335" s="30">
        <v>13000</v>
      </c>
      <c r="D335" s="77"/>
      <c r="E335" s="2">
        <f t="shared" ref="E335:G338" si="29">D335+C335</f>
        <v>13000</v>
      </c>
      <c r="G335" s="2">
        <f t="shared" si="29"/>
        <v>13000</v>
      </c>
      <c r="H335" s="104">
        <v>10080</v>
      </c>
      <c r="I335" s="96">
        <f t="shared" si="25"/>
        <v>77.538461538461533</v>
      </c>
    </row>
    <row r="336" spans="1:14" ht="15" customHeight="1" x14ac:dyDescent="0.3">
      <c r="A336" s="23" t="s">
        <v>157</v>
      </c>
      <c r="B336" s="2" t="s">
        <v>220</v>
      </c>
      <c r="C336" s="30">
        <v>200</v>
      </c>
      <c r="D336" s="77"/>
      <c r="E336" s="2">
        <f t="shared" si="29"/>
        <v>200</v>
      </c>
      <c r="G336" s="2">
        <f t="shared" si="29"/>
        <v>200</v>
      </c>
      <c r="H336" s="104">
        <v>99.6</v>
      </c>
      <c r="I336" s="96">
        <f t="shared" si="25"/>
        <v>49.8</v>
      </c>
    </row>
    <row r="337" spans="1:19" ht="15" customHeight="1" x14ac:dyDescent="0.3">
      <c r="A337" s="23" t="s">
        <v>157</v>
      </c>
      <c r="B337" s="2" t="s">
        <v>49</v>
      </c>
      <c r="C337" s="30">
        <v>580</v>
      </c>
      <c r="D337" s="77"/>
      <c r="E337" s="2">
        <f t="shared" si="29"/>
        <v>580</v>
      </c>
      <c r="G337" s="2">
        <f t="shared" si="29"/>
        <v>580</v>
      </c>
      <c r="H337" s="104">
        <v>360</v>
      </c>
      <c r="I337" s="96">
        <f t="shared" si="25"/>
        <v>62.068965517241381</v>
      </c>
      <c r="J337" s="96"/>
    </row>
    <row r="338" spans="1:19" ht="15" customHeight="1" x14ac:dyDescent="0.3">
      <c r="A338" s="23" t="s">
        <v>157</v>
      </c>
      <c r="B338" s="2" t="s">
        <v>221</v>
      </c>
      <c r="C338" s="30">
        <v>9200</v>
      </c>
      <c r="D338" s="77"/>
      <c r="E338" s="2">
        <f t="shared" si="29"/>
        <v>9200</v>
      </c>
      <c r="G338" s="2">
        <f t="shared" si="29"/>
        <v>9200</v>
      </c>
      <c r="H338" s="104">
        <v>5300</v>
      </c>
      <c r="I338" s="96">
        <f t="shared" si="25"/>
        <v>57.608695652173914</v>
      </c>
    </row>
    <row r="339" spans="1:19" ht="15" customHeight="1" x14ac:dyDescent="0.3">
      <c r="A339" s="23" t="s">
        <v>157</v>
      </c>
      <c r="B339" s="2" t="s">
        <v>51</v>
      </c>
      <c r="D339" s="77"/>
      <c r="H339" s="104"/>
      <c r="M339" s="96"/>
    </row>
    <row r="340" spans="1:19" ht="15" customHeight="1" x14ac:dyDescent="0.3">
      <c r="A340" s="23" t="s">
        <v>157</v>
      </c>
      <c r="B340" s="2" t="s">
        <v>340</v>
      </c>
      <c r="C340" s="30">
        <v>27540</v>
      </c>
      <c r="D340" s="77">
        <v>3060</v>
      </c>
      <c r="E340" s="2">
        <f>D340+C340</f>
        <v>30600</v>
      </c>
      <c r="G340" s="2">
        <f>F340+E340</f>
        <v>30600</v>
      </c>
      <c r="H340" s="104">
        <v>14994</v>
      </c>
      <c r="I340" s="96">
        <f t="shared" si="25"/>
        <v>49</v>
      </c>
    </row>
    <row r="341" spans="1:19" ht="15" customHeight="1" x14ac:dyDescent="0.3">
      <c r="A341" s="23" t="s">
        <v>157</v>
      </c>
      <c r="B341" s="2" t="s">
        <v>341</v>
      </c>
      <c r="C341" s="30">
        <v>54600</v>
      </c>
      <c r="D341" s="77">
        <v>8612</v>
      </c>
      <c r="E341" s="2">
        <f>D341+C341</f>
        <v>63212</v>
      </c>
      <c r="G341" s="2">
        <f>F341+E341</f>
        <v>63212</v>
      </c>
      <c r="H341" s="104">
        <v>30744</v>
      </c>
      <c r="I341" s="96">
        <f t="shared" si="25"/>
        <v>48.636334873125357</v>
      </c>
      <c r="J341" s="96"/>
    </row>
    <row r="342" spans="1:19" ht="15" customHeight="1" x14ac:dyDescent="0.3">
      <c r="A342" s="23" t="s">
        <v>157</v>
      </c>
      <c r="B342" s="2" t="s">
        <v>292</v>
      </c>
      <c r="C342" s="30">
        <v>2800</v>
      </c>
      <c r="D342" s="77"/>
      <c r="E342" s="2">
        <f t="shared" ref="E342:G355" si="30">D342+C342</f>
        <v>2800</v>
      </c>
      <c r="G342" s="2">
        <f t="shared" si="30"/>
        <v>2800</v>
      </c>
      <c r="H342" s="104">
        <v>4917</v>
      </c>
      <c r="I342" s="96">
        <f t="shared" si="25"/>
        <v>175.60714285714286</v>
      </c>
      <c r="J342" s="96"/>
    </row>
    <row r="343" spans="1:19" ht="15" customHeight="1" x14ac:dyDescent="0.3">
      <c r="A343" s="23" t="s">
        <v>157</v>
      </c>
      <c r="B343" s="2" t="s">
        <v>222</v>
      </c>
      <c r="C343" s="30">
        <v>400</v>
      </c>
      <c r="D343" s="77"/>
      <c r="E343" s="2">
        <f t="shared" si="30"/>
        <v>400</v>
      </c>
      <c r="G343" s="2">
        <f t="shared" si="30"/>
        <v>400</v>
      </c>
      <c r="H343" s="104">
        <v>400</v>
      </c>
      <c r="I343" s="96">
        <f t="shared" ref="I343:I406" si="31">H343/G343*100</f>
        <v>100</v>
      </c>
      <c r="M343" s="96"/>
    </row>
    <row r="344" spans="1:19" ht="15" customHeight="1" x14ac:dyDescent="0.3">
      <c r="A344" s="23" t="s">
        <v>157</v>
      </c>
      <c r="B344" s="2" t="s">
        <v>293</v>
      </c>
      <c r="C344" s="30">
        <v>3800</v>
      </c>
      <c r="D344" s="87"/>
      <c r="E344" s="2">
        <f t="shared" si="30"/>
        <v>3800</v>
      </c>
      <c r="G344" s="2">
        <f t="shared" si="30"/>
        <v>3800</v>
      </c>
      <c r="H344" s="104">
        <v>4100</v>
      </c>
      <c r="I344" s="96">
        <f t="shared" si="31"/>
        <v>107.89473684210526</v>
      </c>
      <c r="J344" s="96"/>
      <c r="S344" s="96"/>
    </row>
    <row r="345" spans="1:19" ht="15" customHeight="1" x14ac:dyDescent="0.3">
      <c r="A345" s="23" t="s">
        <v>157</v>
      </c>
      <c r="B345" s="2" t="s">
        <v>223</v>
      </c>
      <c r="C345" s="30">
        <v>1000</v>
      </c>
      <c r="D345" s="77"/>
      <c r="E345" s="2">
        <f t="shared" si="30"/>
        <v>1000</v>
      </c>
      <c r="G345" s="2">
        <f t="shared" si="30"/>
        <v>1000</v>
      </c>
      <c r="H345" s="18">
        <v>0</v>
      </c>
      <c r="I345" s="96">
        <f t="shared" si="31"/>
        <v>0</v>
      </c>
    </row>
    <row r="346" spans="1:19" ht="15" customHeight="1" x14ac:dyDescent="0.3">
      <c r="A346" s="23" t="s">
        <v>157</v>
      </c>
      <c r="B346" s="2" t="s">
        <v>424</v>
      </c>
      <c r="D346" s="77">
        <v>132843</v>
      </c>
      <c r="E346" s="2">
        <f>D346</f>
        <v>132843</v>
      </c>
      <c r="G346" s="2">
        <f>E346</f>
        <v>132843</v>
      </c>
      <c r="H346" s="18">
        <v>49436.27</v>
      </c>
      <c r="I346" s="96">
        <f t="shared" si="31"/>
        <v>37.214057195335847</v>
      </c>
      <c r="K346" s="96"/>
    </row>
    <row r="347" spans="1:19" ht="15" customHeight="1" x14ac:dyDescent="0.3">
      <c r="A347" s="23">
        <v>637005</v>
      </c>
      <c r="B347" s="2" t="s">
        <v>224</v>
      </c>
      <c r="C347" s="30">
        <v>600</v>
      </c>
      <c r="D347" s="77"/>
      <c r="E347" s="2">
        <f t="shared" si="30"/>
        <v>600</v>
      </c>
      <c r="G347" s="18">
        <f t="shared" si="30"/>
        <v>600</v>
      </c>
      <c r="H347" s="18">
        <v>0</v>
      </c>
      <c r="I347" s="96">
        <f t="shared" si="31"/>
        <v>0</v>
      </c>
    </row>
    <row r="348" spans="1:19" ht="15" customHeight="1" x14ac:dyDescent="0.3">
      <c r="A348" s="23" t="s">
        <v>307</v>
      </c>
      <c r="B348" s="2" t="s">
        <v>303</v>
      </c>
      <c r="C348" s="30">
        <v>18400</v>
      </c>
      <c r="D348" s="77"/>
      <c r="E348" s="2">
        <f t="shared" si="30"/>
        <v>18400</v>
      </c>
      <c r="G348" s="18">
        <f t="shared" si="30"/>
        <v>18400</v>
      </c>
      <c r="H348" s="18">
        <v>0</v>
      </c>
      <c r="I348" s="96">
        <f t="shared" si="31"/>
        <v>0</v>
      </c>
      <c r="M348" s="96"/>
    </row>
    <row r="349" spans="1:19" ht="15" customHeight="1" x14ac:dyDescent="0.3">
      <c r="A349" s="23" t="s">
        <v>307</v>
      </c>
      <c r="B349" s="2" t="s">
        <v>384</v>
      </c>
      <c r="C349" s="30">
        <v>30000</v>
      </c>
      <c r="D349" s="77"/>
      <c r="E349" s="2">
        <f t="shared" si="30"/>
        <v>30000</v>
      </c>
      <c r="G349" s="18">
        <f t="shared" si="30"/>
        <v>30000</v>
      </c>
      <c r="H349" s="18">
        <v>0</v>
      </c>
      <c r="I349" s="96">
        <f t="shared" si="31"/>
        <v>0</v>
      </c>
    </row>
    <row r="350" spans="1:19" ht="15" customHeight="1" x14ac:dyDescent="0.3">
      <c r="A350" s="23" t="s">
        <v>428</v>
      </c>
      <c r="B350" s="18" t="s">
        <v>427</v>
      </c>
      <c r="D350" s="77"/>
      <c r="G350" s="18"/>
      <c r="H350" s="104">
        <v>33</v>
      </c>
    </row>
    <row r="351" spans="1:19" ht="15" customHeight="1" x14ac:dyDescent="0.3">
      <c r="A351" s="23" t="s">
        <v>157</v>
      </c>
      <c r="B351" s="2" t="s">
        <v>426</v>
      </c>
      <c r="D351" s="77">
        <v>6346</v>
      </c>
      <c r="E351" s="2">
        <f t="shared" si="30"/>
        <v>6346</v>
      </c>
      <c r="G351" s="18">
        <f t="shared" si="30"/>
        <v>6346</v>
      </c>
      <c r="H351" s="18">
        <v>976.2</v>
      </c>
      <c r="I351" s="96">
        <f t="shared" si="31"/>
        <v>15.382918373778759</v>
      </c>
    </row>
    <row r="352" spans="1:19" ht="15" customHeight="1" x14ac:dyDescent="0.3">
      <c r="A352" s="23" t="s">
        <v>157</v>
      </c>
      <c r="B352" s="2" t="s">
        <v>406</v>
      </c>
      <c r="C352" s="30">
        <v>250000</v>
      </c>
      <c r="D352" s="77">
        <v>-103570</v>
      </c>
      <c r="E352" s="2">
        <f t="shared" si="30"/>
        <v>146430</v>
      </c>
      <c r="G352" s="2">
        <f t="shared" si="30"/>
        <v>146430</v>
      </c>
      <c r="H352" s="18">
        <v>18547.8</v>
      </c>
      <c r="I352" s="96">
        <f t="shared" si="31"/>
        <v>12.666666666666664</v>
      </c>
    </row>
    <row r="353" spans="1:17" ht="15" customHeight="1" x14ac:dyDescent="0.3">
      <c r="A353" s="23"/>
      <c r="D353" s="77"/>
    </row>
    <row r="354" spans="1:17" ht="15" customHeight="1" x14ac:dyDescent="0.3">
      <c r="A354" s="22" t="s">
        <v>226</v>
      </c>
      <c r="B354" s="1" t="s">
        <v>225</v>
      </c>
      <c r="C354" s="59">
        <f t="shared" ref="C354" si="32">SUM(C355:C355)</f>
        <v>400</v>
      </c>
      <c r="D354" s="77"/>
      <c r="E354" s="1">
        <f t="shared" si="30"/>
        <v>400</v>
      </c>
      <c r="G354" s="1">
        <f t="shared" si="30"/>
        <v>400</v>
      </c>
      <c r="H354" s="21">
        <f>H355</f>
        <v>0</v>
      </c>
      <c r="I354" s="96">
        <f t="shared" si="31"/>
        <v>0</v>
      </c>
      <c r="K354" s="96"/>
    </row>
    <row r="355" spans="1:17" ht="15" customHeight="1" x14ac:dyDescent="0.3">
      <c r="A355" s="23">
        <v>642004</v>
      </c>
      <c r="B355" s="2" t="s">
        <v>227</v>
      </c>
      <c r="C355" s="30">
        <v>400</v>
      </c>
      <c r="D355" s="77"/>
      <c r="E355" s="2">
        <f t="shared" si="30"/>
        <v>400</v>
      </c>
      <c r="G355" s="2">
        <f t="shared" si="30"/>
        <v>400</v>
      </c>
      <c r="H355" s="18">
        <v>0</v>
      </c>
      <c r="I355" s="96">
        <f t="shared" si="31"/>
        <v>0</v>
      </c>
    </row>
    <row r="356" spans="1:17" ht="15" customHeight="1" x14ac:dyDescent="0.3">
      <c r="A356" s="23"/>
      <c r="D356" s="77"/>
    </row>
    <row r="357" spans="1:17" ht="15" customHeight="1" x14ac:dyDescent="0.3">
      <c r="A357" s="22" t="s">
        <v>229</v>
      </c>
      <c r="B357" s="1" t="s">
        <v>228</v>
      </c>
      <c r="C357" s="59">
        <f>SUM(C358:C361)</f>
        <v>1538037</v>
      </c>
      <c r="D357" s="77"/>
      <c r="E357" s="1">
        <f>SUM(E358:E361)</f>
        <v>1614711</v>
      </c>
      <c r="G357" s="1">
        <f>SUM(G358:G361)</f>
        <v>1614711</v>
      </c>
      <c r="H357" s="107">
        <f>SUM(H358:H361)</f>
        <v>818697.91</v>
      </c>
      <c r="I357" s="96">
        <f t="shared" si="31"/>
        <v>50.702442108835577</v>
      </c>
    </row>
    <row r="358" spans="1:17" ht="15" customHeight="1" x14ac:dyDescent="0.3">
      <c r="A358" s="23" t="s">
        <v>120</v>
      </c>
      <c r="B358" s="2" t="s">
        <v>342</v>
      </c>
      <c r="C358" s="30">
        <v>742773</v>
      </c>
      <c r="D358" s="77">
        <v>11375</v>
      </c>
      <c r="E358" s="2">
        <f>D358+C358</f>
        <v>754148</v>
      </c>
      <c r="G358" s="2">
        <f>F358+E358</f>
        <v>754148</v>
      </c>
      <c r="H358" s="104">
        <v>375934</v>
      </c>
      <c r="I358" s="96">
        <f t="shared" si="31"/>
        <v>49.848836037488667</v>
      </c>
    </row>
    <row r="359" spans="1:17" ht="15" customHeight="1" x14ac:dyDescent="0.3">
      <c r="A359" s="23" t="s">
        <v>157</v>
      </c>
      <c r="B359" s="2" t="s">
        <v>421</v>
      </c>
      <c r="D359" s="77">
        <v>53843</v>
      </c>
      <c r="E359" s="2">
        <f>D359</f>
        <v>53843</v>
      </c>
      <c r="G359" s="2">
        <f>E359</f>
        <v>53843</v>
      </c>
      <c r="H359" s="18">
        <v>40553.910000000003</v>
      </c>
      <c r="I359" s="96">
        <f t="shared" si="31"/>
        <v>75.31881581635497</v>
      </c>
      <c r="J359" s="96"/>
    </row>
    <row r="360" spans="1:17" ht="15" customHeight="1" x14ac:dyDescent="0.3">
      <c r="A360" s="23" t="s">
        <v>120</v>
      </c>
      <c r="B360" s="2" t="s">
        <v>343</v>
      </c>
      <c r="C360" s="30">
        <v>485925</v>
      </c>
      <c r="D360" s="77">
        <v>6999</v>
      </c>
      <c r="E360" s="2">
        <f>D360+C360</f>
        <v>492924</v>
      </c>
      <c r="G360" s="2">
        <f>F360+E360</f>
        <v>492924</v>
      </c>
      <c r="H360" s="104">
        <v>245758</v>
      </c>
      <c r="I360" s="96">
        <f t="shared" si="31"/>
        <v>49.857178794296892</v>
      </c>
    </row>
    <row r="361" spans="1:17" ht="15" customHeight="1" x14ac:dyDescent="0.3">
      <c r="A361" s="23" t="s">
        <v>120</v>
      </c>
      <c r="B361" s="2" t="s">
        <v>344</v>
      </c>
      <c r="C361" s="30">
        <v>309339</v>
      </c>
      <c r="D361" s="77">
        <v>4457</v>
      </c>
      <c r="E361" s="2">
        <f>D361+C361</f>
        <v>313796</v>
      </c>
      <c r="G361" s="2">
        <f>F361+E361</f>
        <v>313796</v>
      </c>
      <c r="H361" s="104">
        <v>156452</v>
      </c>
      <c r="I361" s="96">
        <f t="shared" si="31"/>
        <v>49.857869443842496</v>
      </c>
    </row>
    <row r="362" spans="1:17" ht="15" customHeight="1" x14ac:dyDescent="0.3">
      <c r="A362" s="23"/>
      <c r="D362" s="77"/>
    </row>
    <row r="363" spans="1:17" ht="15" customHeight="1" x14ac:dyDescent="0.3">
      <c r="A363" s="22" t="s">
        <v>229</v>
      </c>
      <c r="B363" s="1" t="s">
        <v>230</v>
      </c>
      <c r="C363" s="59">
        <f t="shared" ref="C363" si="33">SUM(C364:C364)</f>
        <v>29070</v>
      </c>
      <c r="D363" s="77"/>
      <c r="E363" s="1">
        <f>E364</f>
        <v>32400</v>
      </c>
      <c r="G363" s="1">
        <f>G364</f>
        <v>32400</v>
      </c>
      <c r="H363" s="107">
        <f>H364</f>
        <v>15864</v>
      </c>
      <c r="I363" s="96">
        <f t="shared" si="31"/>
        <v>48.962962962962962</v>
      </c>
    </row>
    <row r="364" spans="1:17" ht="15" customHeight="1" x14ac:dyDescent="0.3">
      <c r="A364" s="23" t="s">
        <v>120</v>
      </c>
      <c r="B364" s="2" t="s">
        <v>345</v>
      </c>
      <c r="C364" s="30">
        <v>29070</v>
      </c>
      <c r="D364" s="77">
        <v>3330</v>
      </c>
      <c r="E364" s="2">
        <f>D364+C364</f>
        <v>32400</v>
      </c>
      <c r="G364" s="2">
        <f>F364+E364</f>
        <v>32400</v>
      </c>
      <c r="H364" s="104">
        <v>15864</v>
      </c>
      <c r="I364" s="96">
        <f t="shared" si="31"/>
        <v>48.962962962962962</v>
      </c>
    </row>
    <row r="365" spans="1:17" ht="15" customHeight="1" x14ac:dyDescent="0.3">
      <c r="A365" s="23"/>
      <c r="D365" s="77"/>
    </row>
    <row r="366" spans="1:17" ht="15" customHeight="1" x14ac:dyDescent="0.3">
      <c r="A366" s="22" t="s">
        <v>232</v>
      </c>
      <c r="B366" s="1" t="s">
        <v>231</v>
      </c>
      <c r="C366" s="59">
        <f t="shared" ref="C366" si="34">SUM(C367:C370)</f>
        <v>140600</v>
      </c>
      <c r="D366" s="77"/>
      <c r="E366" s="1">
        <f>E369+E370+E367+E368</f>
        <v>174700</v>
      </c>
      <c r="G366" s="1">
        <f>G369+G370+G367+G368</f>
        <v>174700</v>
      </c>
      <c r="H366" s="21">
        <f>SUM(H367:H370)</f>
        <v>93311.159999999989</v>
      </c>
      <c r="I366" s="96">
        <f t="shared" si="31"/>
        <v>53.412226674298793</v>
      </c>
      <c r="Q366" s="7"/>
    </row>
    <row r="367" spans="1:17" ht="15" customHeight="1" x14ac:dyDescent="0.3">
      <c r="A367" s="23" t="s">
        <v>120</v>
      </c>
      <c r="B367" s="2" t="s">
        <v>346</v>
      </c>
      <c r="C367" s="30">
        <v>133900</v>
      </c>
      <c r="D367" s="77">
        <v>8000</v>
      </c>
      <c r="E367" s="2">
        <f>D367+C367</f>
        <v>141900</v>
      </c>
      <c r="G367" s="2">
        <f>F367+E367</f>
        <v>141900</v>
      </c>
      <c r="H367" s="104">
        <v>70148</v>
      </c>
      <c r="I367" s="96">
        <f t="shared" si="31"/>
        <v>49.434813248766737</v>
      </c>
    </row>
    <row r="368" spans="1:17" ht="15" customHeight="1" x14ac:dyDescent="0.3">
      <c r="A368" s="23" t="s">
        <v>157</v>
      </c>
      <c r="B368" s="2" t="s">
        <v>403</v>
      </c>
      <c r="D368" s="77">
        <v>26100</v>
      </c>
      <c r="E368" s="2">
        <f>D368</f>
        <v>26100</v>
      </c>
      <c r="G368" s="2">
        <f>E368</f>
        <v>26100</v>
      </c>
      <c r="H368" s="18">
        <v>17118.509999999998</v>
      </c>
      <c r="I368" s="96">
        <f t="shared" si="31"/>
        <v>65.588160919540229</v>
      </c>
    </row>
    <row r="369" spans="1:9" ht="15" customHeight="1" x14ac:dyDescent="0.3">
      <c r="A369" s="23" t="s">
        <v>157</v>
      </c>
      <c r="B369" s="2" t="s">
        <v>347</v>
      </c>
      <c r="C369" s="30">
        <v>6400</v>
      </c>
      <c r="D369" s="77"/>
      <c r="E369" s="2">
        <f t="shared" ref="E369:G370" si="35">D369+C369</f>
        <v>6400</v>
      </c>
      <c r="G369" s="2">
        <f t="shared" si="35"/>
        <v>6400</v>
      </c>
      <c r="H369" s="18">
        <v>5930.65</v>
      </c>
      <c r="I369" s="96">
        <f t="shared" si="31"/>
        <v>92.666406249999994</v>
      </c>
    </row>
    <row r="370" spans="1:9" ht="15" customHeight="1" x14ac:dyDescent="0.3">
      <c r="A370" s="23" t="s">
        <v>157</v>
      </c>
      <c r="B370" s="2" t="s">
        <v>50</v>
      </c>
      <c r="C370" s="30">
        <v>300</v>
      </c>
      <c r="D370" s="77"/>
      <c r="E370" s="2">
        <f t="shared" si="35"/>
        <v>300</v>
      </c>
      <c r="G370" s="2">
        <f t="shared" si="35"/>
        <v>300</v>
      </c>
      <c r="H370" s="104">
        <v>114</v>
      </c>
      <c r="I370" s="96">
        <f t="shared" si="31"/>
        <v>38</v>
      </c>
    </row>
    <row r="371" spans="1:9" ht="15" customHeight="1" x14ac:dyDescent="0.3">
      <c r="A371" s="23"/>
      <c r="D371" s="77"/>
    </row>
    <row r="372" spans="1:9" ht="15" customHeight="1" x14ac:dyDescent="0.3">
      <c r="A372" s="22" t="s">
        <v>234</v>
      </c>
      <c r="B372" s="1" t="s">
        <v>233</v>
      </c>
      <c r="C372" s="59">
        <f>SUM(C373:C374)</f>
        <v>217600</v>
      </c>
      <c r="D372" s="77"/>
      <c r="E372" s="1">
        <f>E374+E373</f>
        <v>251600</v>
      </c>
      <c r="G372" s="1">
        <f>G374+G373</f>
        <v>251600</v>
      </c>
      <c r="H372" s="107">
        <f>SUM(H373:H374)</f>
        <v>122392</v>
      </c>
      <c r="I372" s="96">
        <f t="shared" si="31"/>
        <v>48.645468998410173</v>
      </c>
    </row>
    <row r="373" spans="1:9" ht="15" customHeight="1" x14ac:dyDescent="0.3">
      <c r="A373" s="23" t="s">
        <v>120</v>
      </c>
      <c r="B373" s="89" t="s">
        <v>362</v>
      </c>
      <c r="C373" s="30">
        <v>108800</v>
      </c>
      <c r="D373" s="77">
        <v>17000</v>
      </c>
      <c r="E373" s="2">
        <f>D373+C373</f>
        <v>125800</v>
      </c>
      <c r="G373" s="2">
        <f>F373+E373</f>
        <v>125800</v>
      </c>
      <c r="H373" s="104">
        <v>61196</v>
      </c>
      <c r="I373" s="96">
        <f t="shared" si="31"/>
        <v>48.645468998410173</v>
      </c>
    </row>
    <row r="374" spans="1:9" ht="15" customHeight="1" x14ac:dyDescent="0.3">
      <c r="A374" s="23" t="s">
        <v>120</v>
      </c>
      <c r="B374" s="89" t="s">
        <v>363</v>
      </c>
      <c r="C374" s="30">
        <v>108800</v>
      </c>
      <c r="D374" s="77">
        <v>17000</v>
      </c>
      <c r="E374" s="2">
        <f>D374+C374</f>
        <v>125800</v>
      </c>
      <c r="G374" s="2">
        <f>F374+E374</f>
        <v>125800</v>
      </c>
      <c r="H374" s="104">
        <v>61196</v>
      </c>
      <c r="I374" s="96">
        <f t="shared" si="31"/>
        <v>48.645468998410173</v>
      </c>
    </row>
    <row r="375" spans="1:9" ht="15" customHeight="1" x14ac:dyDescent="0.3">
      <c r="A375" s="23"/>
      <c r="D375" s="77"/>
    </row>
    <row r="376" spans="1:9" ht="15" customHeight="1" x14ac:dyDescent="0.3">
      <c r="A376" s="22" t="s">
        <v>236</v>
      </c>
      <c r="B376" s="1" t="s">
        <v>235</v>
      </c>
      <c r="C376" s="59">
        <f>C377+C378+C379+C380</f>
        <v>550960</v>
      </c>
      <c r="D376" s="77"/>
      <c r="E376" s="1">
        <f>SUM(E377:E381)</f>
        <v>553665</v>
      </c>
      <c r="G376" s="1">
        <f>SUM(G377:G381)</f>
        <v>553665</v>
      </c>
      <c r="H376" s="21">
        <f>SUM(H377:H381)</f>
        <v>294104.81</v>
      </c>
      <c r="I376" s="96">
        <f t="shared" si="31"/>
        <v>53.119631907380814</v>
      </c>
    </row>
    <row r="377" spans="1:9" ht="15" customHeight="1" x14ac:dyDescent="0.3">
      <c r="A377" s="23">
        <v>637005</v>
      </c>
      <c r="B377" s="2" t="s">
        <v>237</v>
      </c>
      <c r="C377" s="30">
        <v>600</v>
      </c>
      <c r="D377" s="77"/>
      <c r="E377" s="2">
        <f t="shared" ref="E377:G391" si="36">D377+C377</f>
        <v>600</v>
      </c>
      <c r="G377" s="2">
        <f t="shared" si="36"/>
        <v>600</v>
      </c>
      <c r="H377" s="18">
        <v>0</v>
      </c>
      <c r="I377" s="96">
        <f t="shared" si="31"/>
        <v>0</v>
      </c>
    </row>
    <row r="378" spans="1:9" ht="15" customHeight="1" x14ac:dyDescent="0.3">
      <c r="A378" s="23" t="s">
        <v>120</v>
      </c>
      <c r="B378" s="2" t="s">
        <v>348</v>
      </c>
      <c r="C378" s="30">
        <v>245000</v>
      </c>
      <c r="D378" s="77"/>
      <c r="E378" s="2">
        <f t="shared" si="36"/>
        <v>245000</v>
      </c>
      <c r="G378" s="2">
        <f t="shared" si="36"/>
        <v>245000</v>
      </c>
      <c r="H378" s="104">
        <v>122496</v>
      </c>
      <c r="I378" s="96">
        <f t="shared" si="31"/>
        <v>49.998367346938778</v>
      </c>
    </row>
    <row r="379" spans="1:9" ht="15" customHeight="1" x14ac:dyDescent="0.3">
      <c r="A379" s="23" t="s">
        <v>120</v>
      </c>
      <c r="B379" s="2" t="s">
        <v>349</v>
      </c>
      <c r="C379" s="30">
        <v>255360</v>
      </c>
      <c r="D379" s="77"/>
      <c r="E379" s="2">
        <f t="shared" si="36"/>
        <v>255360</v>
      </c>
      <c r="G379" s="2">
        <f t="shared" si="36"/>
        <v>255360</v>
      </c>
      <c r="H379" s="104">
        <v>140967</v>
      </c>
      <c r="I379" s="96">
        <f t="shared" si="31"/>
        <v>55.203242481203006</v>
      </c>
    </row>
    <row r="380" spans="1:9" ht="15" customHeight="1" x14ac:dyDescent="0.3">
      <c r="A380" s="23" t="s">
        <v>157</v>
      </c>
      <c r="B380" s="2" t="s">
        <v>238</v>
      </c>
      <c r="C380" s="30">
        <v>50000</v>
      </c>
      <c r="D380" s="77"/>
      <c r="E380" s="2">
        <f t="shared" si="36"/>
        <v>50000</v>
      </c>
      <c r="G380" s="2">
        <f t="shared" si="36"/>
        <v>50000</v>
      </c>
      <c r="H380" s="18">
        <v>29505.29</v>
      </c>
      <c r="I380" s="96">
        <f t="shared" si="31"/>
        <v>59.010580000000004</v>
      </c>
    </row>
    <row r="381" spans="1:9" ht="15" customHeight="1" x14ac:dyDescent="0.3">
      <c r="A381" s="2" t="s">
        <v>120</v>
      </c>
      <c r="B381" s="2" t="s">
        <v>404</v>
      </c>
      <c r="D381" s="87">
        <v>2705</v>
      </c>
      <c r="E381" s="2">
        <f>D381</f>
        <v>2705</v>
      </c>
      <c r="G381" s="2">
        <f>E381</f>
        <v>2705</v>
      </c>
      <c r="H381" s="18">
        <v>1136.52</v>
      </c>
      <c r="I381" s="96">
        <f t="shared" si="31"/>
        <v>42.015526802218112</v>
      </c>
    </row>
    <row r="382" spans="1:9" ht="15" customHeight="1" x14ac:dyDescent="0.3">
      <c r="A382" s="23"/>
      <c r="D382" s="77"/>
    </row>
    <row r="383" spans="1:9" ht="15" customHeight="1" x14ac:dyDescent="0.3">
      <c r="A383" s="22" t="s">
        <v>240</v>
      </c>
      <c r="B383" s="1" t="s">
        <v>239</v>
      </c>
      <c r="C383" s="59">
        <f t="shared" ref="C383" si="37">SUM(C384:C385)</f>
        <v>2400</v>
      </c>
      <c r="D383" s="77"/>
      <c r="E383" s="1">
        <f t="shared" si="36"/>
        <v>2400</v>
      </c>
      <c r="G383" s="1">
        <f t="shared" si="36"/>
        <v>2400</v>
      </c>
      <c r="H383" s="21">
        <f>SUM(H384:H385)</f>
        <v>879.44</v>
      </c>
      <c r="I383" s="96">
        <f t="shared" si="31"/>
        <v>36.643333333333331</v>
      </c>
    </row>
    <row r="384" spans="1:9" ht="15" customHeight="1" x14ac:dyDescent="0.3">
      <c r="A384" s="23" t="s">
        <v>120</v>
      </c>
      <c r="B384" s="2" t="s">
        <v>241</v>
      </c>
      <c r="C384" s="30">
        <v>1400</v>
      </c>
      <c r="D384" s="77"/>
      <c r="E384" s="2">
        <f t="shared" si="36"/>
        <v>1400</v>
      </c>
      <c r="G384" s="2">
        <f t="shared" si="36"/>
        <v>1400</v>
      </c>
      <c r="H384" s="18">
        <v>729.44</v>
      </c>
      <c r="I384" s="96">
        <f t="shared" si="31"/>
        <v>52.102857142857154</v>
      </c>
    </row>
    <row r="385" spans="1:20" ht="15" customHeight="1" x14ac:dyDescent="0.3">
      <c r="A385" s="23" t="s">
        <v>120</v>
      </c>
      <c r="B385" s="2" t="s">
        <v>242</v>
      </c>
      <c r="C385" s="30">
        <v>1000</v>
      </c>
      <c r="D385" s="77"/>
      <c r="E385" s="2">
        <f t="shared" si="36"/>
        <v>1000</v>
      </c>
      <c r="G385" s="2">
        <f t="shared" si="36"/>
        <v>1000</v>
      </c>
      <c r="H385" s="104">
        <v>150</v>
      </c>
      <c r="I385" s="96">
        <f t="shared" si="31"/>
        <v>15</v>
      </c>
    </row>
    <row r="386" spans="1:20" ht="15" customHeight="1" x14ac:dyDescent="0.3">
      <c r="A386" s="23"/>
      <c r="D386" s="77"/>
    </row>
    <row r="387" spans="1:20" ht="15" customHeight="1" x14ac:dyDescent="0.3">
      <c r="A387" s="22" t="s">
        <v>244</v>
      </c>
      <c r="B387" s="1" t="s">
        <v>243</v>
      </c>
      <c r="C387" s="59">
        <f>SUM(C388:C393)</f>
        <v>9920</v>
      </c>
      <c r="D387" s="77"/>
      <c r="E387" s="1">
        <f>SUM(E388:E393)</f>
        <v>10443</v>
      </c>
      <c r="G387" s="1">
        <f>SUM(G388:G393)</f>
        <v>10443</v>
      </c>
      <c r="H387" s="21">
        <f>SUM(H388:H393)</f>
        <v>1314.55</v>
      </c>
      <c r="I387" s="96">
        <f t="shared" si="31"/>
        <v>12.58785789524083</v>
      </c>
      <c r="P387" s="7"/>
    </row>
    <row r="388" spans="1:20" ht="15" customHeight="1" x14ac:dyDescent="0.3">
      <c r="A388" s="23" t="s">
        <v>71</v>
      </c>
      <c r="B388" s="2" t="s">
        <v>245</v>
      </c>
      <c r="C388" s="30">
        <v>1000</v>
      </c>
      <c r="D388" s="77"/>
      <c r="E388" s="2">
        <f t="shared" si="36"/>
        <v>1000</v>
      </c>
      <c r="G388" s="2">
        <f t="shared" si="36"/>
        <v>1000</v>
      </c>
      <c r="H388" s="18">
        <v>0</v>
      </c>
      <c r="I388" s="96">
        <f t="shared" si="31"/>
        <v>0</v>
      </c>
    </row>
    <row r="389" spans="1:20" ht="15" customHeight="1" x14ac:dyDescent="0.3">
      <c r="A389" s="23" t="s">
        <v>71</v>
      </c>
      <c r="B389" s="2" t="s">
        <v>246</v>
      </c>
      <c r="C389" s="30">
        <v>3100</v>
      </c>
      <c r="D389" s="77"/>
      <c r="E389" s="2">
        <f t="shared" si="36"/>
        <v>3100</v>
      </c>
      <c r="G389" s="2">
        <f t="shared" si="36"/>
        <v>3100</v>
      </c>
      <c r="H389" s="18">
        <v>562.15</v>
      </c>
      <c r="I389" s="96">
        <f t="shared" si="31"/>
        <v>18.133870967741935</v>
      </c>
    </row>
    <row r="390" spans="1:20" ht="15" customHeight="1" x14ac:dyDescent="0.3">
      <c r="A390" s="23" t="s">
        <v>71</v>
      </c>
      <c r="B390" s="2" t="s">
        <v>247</v>
      </c>
      <c r="C390" s="30">
        <v>2000</v>
      </c>
      <c r="D390" s="77"/>
      <c r="E390" s="2">
        <f t="shared" si="36"/>
        <v>2000</v>
      </c>
      <c r="G390" s="2">
        <f t="shared" si="36"/>
        <v>2000</v>
      </c>
      <c r="H390" s="104">
        <v>78</v>
      </c>
      <c r="I390" s="96">
        <f t="shared" si="31"/>
        <v>3.9</v>
      </c>
    </row>
    <row r="391" spans="1:20" ht="15" customHeight="1" x14ac:dyDescent="0.3">
      <c r="A391" s="23" t="s">
        <v>71</v>
      </c>
      <c r="B391" s="2" t="s">
        <v>248</v>
      </c>
      <c r="C391" s="30">
        <v>2900</v>
      </c>
      <c r="D391" s="77"/>
      <c r="E391" s="2">
        <f t="shared" si="36"/>
        <v>2900</v>
      </c>
      <c r="G391" s="2">
        <f t="shared" si="36"/>
        <v>2900</v>
      </c>
      <c r="H391" s="104">
        <v>525</v>
      </c>
      <c r="I391" s="96">
        <f t="shared" si="31"/>
        <v>18.103448275862068</v>
      </c>
    </row>
    <row r="392" spans="1:20" ht="15" customHeight="1" x14ac:dyDescent="0.3">
      <c r="A392" s="23" t="s">
        <v>71</v>
      </c>
      <c r="B392" s="2" t="s">
        <v>249</v>
      </c>
      <c r="C392" s="30">
        <v>130</v>
      </c>
      <c r="D392" s="77">
        <v>523</v>
      </c>
      <c r="E392" s="2">
        <f>D392+C392</f>
        <v>653</v>
      </c>
      <c r="G392" s="2">
        <f>F392+E392</f>
        <v>653</v>
      </c>
      <c r="H392" s="104">
        <v>16.600000000000001</v>
      </c>
      <c r="I392" s="96">
        <f t="shared" si="31"/>
        <v>2.5421133231240431</v>
      </c>
      <c r="R392" s="7"/>
    </row>
    <row r="393" spans="1:20" ht="15" customHeight="1" x14ac:dyDescent="0.3">
      <c r="A393" s="23" t="s">
        <v>120</v>
      </c>
      <c r="B393" s="2" t="s">
        <v>250</v>
      </c>
      <c r="C393" s="30">
        <v>790</v>
      </c>
      <c r="D393" s="77"/>
      <c r="E393" s="2">
        <f>D393+C393</f>
        <v>790</v>
      </c>
      <c r="G393" s="2">
        <f>F393+E393</f>
        <v>790</v>
      </c>
      <c r="H393" s="18">
        <v>132.80000000000001</v>
      </c>
      <c r="I393" s="96">
        <f t="shared" si="31"/>
        <v>16.810126582278482</v>
      </c>
    </row>
    <row r="394" spans="1:20" ht="15" customHeight="1" x14ac:dyDescent="0.3">
      <c r="A394" s="23"/>
      <c r="D394" s="77"/>
    </row>
    <row r="395" spans="1:20" ht="15" customHeight="1" x14ac:dyDescent="0.3">
      <c r="A395" s="23"/>
      <c r="B395" s="1" t="s">
        <v>251</v>
      </c>
      <c r="C395" s="60">
        <f>C110+C170+C175+C179+C184+C190+C193+C196+C208+C212+C218+C225+C228+C235+C249+C255+C259+C264+C268+C271+C299+C313+C354+C357+C363+C366+C383++C372+C387+C294+C376</f>
        <v>7451925.9199999999</v>
      </c>
      <c r="D395" s="60"/>
      <c r="E395" s="60">
        <f>E110+E170+E175+E179+E184+E190+E193+E196+E208+E212+E218+E225+E228+E235+E249+E255+E259+E264+E268+E271+E299+E313+E354+E357+E363+E366+E383++E372+E387+E294+E376</f>
        <v>7699812.9199999999</v>
      </c>
      <c r="G395" s="60">
        <f>G110+G170+G175+G179+G184+G190+G193+G196+G208+G212+G218+G225+G228+G235+G249+G255+G259+G264+G268+G271+G299+G313+G354+G357+G363+G366+G383++G372+G387+G294+G376</f>
        <v>7699812.9199999999</v>
      </c>
      <c r="H395" s="101">
        <f>H110+H170+H175+H179+H184+H190+H193+H196+H208+H212+H218+H225+H228+H235+H249+H255+H259+H264+H268+H271+H299+H313+H354+H357+H363+H366+H383++H372+H387+H294+H376</f>
        <v>3512496.84</v>
      </c>
      <c r="I395" s="96">
        <f t="shared" si="31"/>
        <v>45.617950416384922</v>
      </c>
      <c r="J395" s="7"/>
      <c r="K395" s="7"/>
      <c r="M395" s="7"/>
      <c r="Q395" s="7"/>
      <c r="R395" s="7"/>
      <c r="T395" s="7"/>
    </row>
    <row r="396" spans="1:20" ht="15" customHeight="1" x14ac:dyDescent="0.3">
      <c r="A396" s="23"/>
      <c r="D396" s="77"/>
    </row>
    <row r="397" spans="1:20" ht="15" customHeight="1" x14ac:dyDescent="0.3">
      <c r="A397" s="22"/>
      <c r="B397" s="67" t="s">
        <v>252</v>
      </c>
      <c r="D397" s="77"/>
    </row>
    <row r="398" spans="1:20" ht="15" customHeight="1" x14ac:dyDescent="0.3">
      <c r="A398" s="23"/>
      <c r="D398" s="77"/>
    </row>
    <row r="399" spans="1:20" ht="15" customHeight="1" x14ac:dyDescent="0.3">
      <c r="A399" s="22" t="s">
        <v>253</v>
      </c>
      <c r="B399" s="1" t="s">
        <v>254</v>
      </c>
      <c r="C399" s="59">
        <f>SUM(C400:C403)</f>
        <v>165000</v>
      </c>
      <c r="D399" s="77"/>
      <c r="E399" s="1">
        <f>SUM(E400:E403)</f>
        <v>165000</v>
      </c>
      <c r="G399" s="1">
        <f>SUM(G400:G403)</f>
        <v>165000</v>
      </c>
      <c r="H399" s="21">
        <f>SUM(H400:H403)</f>
        <v>6221.83</v>
      </c>
      <c r="I399" s="96">
        <f t="shared" si="31"/>
        <v>3.7708060606060605</v>
      </c>
    </row>
    <row r="400" spans="1:20" ht="15" customHeight="1" x14ac:dyDescent="0.3">
      <c r="A400" s="23" t="s">
        <v>255</v>
      </c>
      <c r="B400" s="2" t="s">
        <v>256</v>
      </c>
      <c r="C400" s="30">
        <v>5000</v>
      </c>
      <c r="D400" s="77"/>
      <c r="E400" s="2">
        <f t="shared" ref="E400:G457" si="38">D400+C400</f>
        <v>5000</v>
      </c>
      <c r="G400" s="2">
        <f t="shared" si="38"/>
        <v>5000</v>
      </c>
      <c r="H400" s="18">
        <v>2141.83</v>
      </c>
      <c r="I400" s="96">
        <f t="shared" si="31"/>
        <v>42.836599999999997</v>
      </c>
    </row>
    <row r="401" spans="1:9" ht="15" customHeight="1" x14ac:dyDescent="0.3">
      <c r="A401" s="23" t="s">
        <v>255</v>
      </c>
      <c r="B401" s="18" t="s">
        <v>368</v>
      </c>
      <c r="C401" s="30">
        <v>140000</v>
      </c>
      <c r="D401" s="77"/>
      <c r="E401" s="2">
        <f t="shared" si="38"/>
        <v>140000</v>
      </c>
      <c r="G401" s="2">
        <f t="shared" si="38"/>
        <v>140000</v>
      </c>
      <c r="H401" s="104">
        <v>1200</v>
      </c>
      <c r="I401" s="96">
        <f t="shared" si="31"/>
        <v>0.85714285714285721</v>
      </c>
    </row>
    <row r="402" spans="1:9" ht="15" customHeight="1" x14ac:dyDescent="0.3">
      <c r="A402" s="23" t="s">
        <v>255</v>
      </c>
      <c r="B402" s="2" t="s">
        <v>297</v>
      </c>
      <c r="C402" s="30">
        <v>10000</v>
      </c>
      <c r="D402" s="77"/>
      <c r="E402" s="2">
        <f t="shared" si="38"/>
        <v>10000</v>
      </c>
      <c r="G402" s="2">
        <f t="shared" si="38"/>
        <v>10000</v>
      </c>
      <c r="H402" s="104">
        <v>2880</v>
      </c>
      <c r="I402" s="96">
        <f t="shared" si="31"/>
        <v>28.799999999999997</v>
      </c>
    </row>
    <row r="403" spans="1:9" ht="15" customHeight="1" x14ac:dyDescent="0.3">
      <c r="A403" s="23" t="s">
        <v>255</v>
      </c>
      <c r="B403" s="2" t="s">
        <v>304</v>
      </c>
      <c r="C403" s="30">
        <v>10000</v>
      </c>
      <c r="D403" s="77"/>
      <c r="E403" s="2">
        <f t="shared" si="38"/>
        <v>10000</v>
      </c>
      <c r="G403" s="2">
        <f t="shared" si="38"/>
        <v>10000</v>
      </c>
      <c r="H403" s="104">
        <v>0</v>
      </c>
      <c r="I403" s="96">
        <f t="shared" si="31"/>
        <v>0</v>
      </c>
    </row>
    <row r="404" spans="1:9" ht="15" customHeight="1" x14ac:dyDescent="0.3">
      <c r="A404" s="52"/>
      <c r="B404" s="41"/>
      <c r="D404" s="77"/>
    </row>
    <row r="405" spans="1:9" ht="15" customHeight="1" x14ac:dyDescent="0.3">
      <c r="A405" s="58" t="s">
        <v>373</v>
      </c>
      <c r="B405" s="48" t="s">
        <v>148</v>
      </c>
      <c r="C405" s="59">
        <f>C406</f>
        <v>37000</v>
      </c>
      <c r="D405" s="77"/>
      <c r="E405" s="1">
        <f t="shared" si="38"/>
        <v>37000</v>
      </c>
      <c r="G405" s="1">
        <f t="shared" si="38"/>
        <v>37000</v>
      </c>
      <c r="H405" s="21">
        <f>H406</f>
        <v>0</v>
      </c>
      <c r="I405" s="96">
        <f t="shared" si="31"/>
        <v>0</v>
      </c>
    </row>
    <row r="406" spans="1:9" ht="15" customHeight="1" x14ac:dyDescent="0.3">
      <c r="A406" s="63" t="s">
        <v>255</v>
      </c>
      <c r="B406" s="57" t="s">
        <v>372</v>
      </c>
      <c r="C406" s="30">
        <v>37000</v>
      </c>
      <c r="D406" s="77"/>
      <c r="E406" s="2">
        <f t="shared" si="38"/>
        <v>37000</v>
      </c>
      <c r="G406" s="2">
        <f t="shared" si="38"/>
        <v>37000</v>
      </c>
      <c r="H406" s="18">
        <v>0</v>
      </c>
      <c r="I406" s="96">
        <f t="shared" si="31"/>
        <v>0</v>
      </c>
    </row>
    <row r="407" spans="1:9" ht="15" customHeight="1" x14ac:dyDescent="0.3">
      <c r="A407" s="23"/>
      <c r="B407" s="18"/>
      <c r="D407" s="77"/>
    </row>
    <row r="408" spans="1:9" ht="15" customHeight="1" x14ac:dyDescent="0.3">
      <c r="A408" s="22" t="s">
        <v>257</v>
      </c>
      <c r="B408" s="21" t="s">
        <v>258</v>
      </c>
      <c r="C408" s="59">
        <f>SUM(C409:C417)</f>
        <v>3717000</v>
      </c>
      <c r="D408" s="88"/>
      <c r="E408" s="1">
        <f t="shared" si="38"/>
        <v>3717000</v>
      </c>
      <c r="G408" s="1">
        <f t="shared" si="38"/>
        <v>3717000</v>
      </c>
      <c r="H408" s="21">
        <f>SUM(H409:H417)</f>
        <v>60484.95</v>
      </c>
      <c r="I408" s="96">
        <f t="shared" ref="I408:I471" si="39">H408/G408*100</f>
        <v>1.6272518159806293</v>
      </c>
    </row>
    <row r="409" spans="1:9" ht="15" customHeight="1" x14ac:dyDescent="0.3">
      <c r="A409" s="23" t="s">
        <v>255</v>
      </c>
      <c r="B409" s="18" t="s">
        <v>259</v>
      </c>
      <c r="C409" s="30">
        <v>300000</v>
      </c>
      <c r="D409" s="77"/>
      <c r="E409" s="2">
        <f t="shared" si="38"/>
        <v>300000</v>
      </c>
      <c r="G409" s="2">
        <f t="shared" si="38"/>
        <v>300000</v>
      </c>
      <c r="H409" s="18">
        <v>58498.95</v>
      </c>
      <c r="I409" s="96">
        <f t="shared" si="39"/>
        <v>19.499649999999999</v>
      </c>
    </row>
    <row r="410" spans="1:9" ht="15" customHeight="1" x14ac:dyDescent="0.3">
      <c r="A410" s="23" t="s">
        <v>255</v>
      </c>
      <c r="B410" s="18" t="s">
        <v>300</v>
      </c>
      <c r="C410" s="30">
        <v>52000</v>
      </c>
      <c r="D410" s="77"/>
      <c r="E410" s="2">
        <f t="shared" si="38"/>
        <v>52000</v>
      </c>
      <c r="G410" s="2">
        <f t="shared" si="38"/>
        <v>52000</v>
      </c>
      <c r="H410" s="104">
        <v>285</v>
      </c>
      <c r="I410" s="96">
        <f t="shared" si="39"/>
        <v>0.54807692307692313</v>
      </c>
    </row>
    <row r="411" spans="1:9" ht="15" customHeight="1" x14ac:dyDescent="0.3">
      <c r="A411" s="23" t="s">
        <v>255</v>
      </c>
      <c r="B411" s="18" t="s">
        <v>389</v>
      </c>
      <c r="C411" s="30">
        <v>16000</v>
      </c>
      <c r="D411" s="77"/>
      <c r="E411" s="2">
        <f t="shared" si="38"/>
        <v>16000</v>
      </c>
      <c r="G411" s="2">
        <f t="shared" si="38"/>
        <v>16000</v>
      </c>
      <c r="H411" s="18">
        <v>0</v>
      </c>
      <c r="I411" s="96">
        <f t="shared" si="39"/>
        <v>0</v>
      </c>
    </row>
    <row r="412" spans="1:9" ht="15" customHeight="1" x14ac:dyDescent="0.3">
      <c r="A412" s="23" t="s">
        <v>255</v>
      </c>
      <c r="B412" s="18" t="s">
        <v>306</v>
      </c>
      <c r="C412" s="30">
        <v>54000</v>
      </c>
      <c r="D412" s="77"/>
      <c r="E412" s="2">
        <f t="shared" si="38"/>
        <v>54000</v>
      </c>
      <c r="G412" s="2">
        <f t="shared" si="38"/>
        <v>54000</v>
      </c>
      <c r="H412" s="103">
        <v>0</v>
      </c>
      <c r="I412" s="96">
        <f t="shared" si="39"/>
        <v>0</v>
      </c>
    </row>
    <row r="413" spans="1:9" ht="15" customHeight="1" x14ac:dyDescent="0.3">
      <c r="A413" s="23" t="s">
        <v>255</v>
      </c>
      <c r="B413" s="64" t="s">
        <v>370</v>
      </c>
      <c r="C413" s="30">
        <v>2800000</v>
      </c>
      <c r="D413" s="77"/>
      <c r="E413" s="2">
        <f t="shared" si="38"/>
        <v>2800000</v>
      </c>
      <c r="G413" s="2">
        <f t="shared" si="38"/>
        <v>2800000</v>
      </c>
      <c r="H413" s="104">
        <v>1041</v>
      </c>
      <c r="I413" s="96">
        <f t="shared" si="39"/>
        <v>3.7178571428571429E-2</v>
      </c>
    </row>
    <row r="414" spans="1:9" ht="15" customHeight="1" x14ac:dyDescent="0.3">
      <c r="A414" s="23" t="s">
        <v>255</v>
      </c>
      <c r="B414" s="64" t="s">
        <v>374</v>
      </c>
      <c r="C414" s="30">
        <v>38000</v>
      </c>
      <c r="D414" s="77"/>
      <c r="E414" s="2">
        <f t="shared" si="38"/>
        <v>38000</v>
      </c>
      <c r="G414" s="2">
        <f t="shared" si="38"/>
        <v>38000</v>
      </c>
      <c r="H414" s="18">
        <v>0</v>
      </c>
      <c r="I414" s="96">
        <f t="shared" si="39"/>
        <v>0</v>
      </c>
    </row>
    <row r="415" spans="1:9" ht="15" customHeight="1" x14ac:dyDescent="0.3">
      <c r="A415" s="23" t="s">
        <v>255</v>
      </c>
      <c r="B415" s="18" t="s">
        <v>385</v>
      </c>
      <c r="C415" s="30">
        <v>270000</v>
      </c>
      <c r="D415" s="77"/>
      <c r="E415" s="2">
        <f t="shared" si="38"/>
        <v>270000</v>
      </c>
      <c r="G415" s="2">
        <f t="shared" si="38"/>
        <v>270000</v>
      </c>
      <c r="H415" s="104">
        <v>115</v>
      </c>
      <c r="I415" s="96">
        <f t="shared" si="39"/>
        <v>4.2592592592592599E-2</v>
      </c>
    </row>
    <row r="416" spans="1:9" ht="15" customHeight="1" x14ac:dyDescent="0.3">
      <c r="A416" s="23" t="s">
        <v>255</v>
      </c>
      <c r="B416" s="18" t="s">
        <v>432</v>
      </c>
      <c r="C416" s="30">
        <v>67000</v>
      </c>
      <c r="D416" s="77"/>
      <c r="E416" s="2">
        <f t="shared" si="38"/>
        <v>67000</v>
      </c>
      <c r="G416" s="2">
        <f t="shared" si="38"/>
        <v>67000</v>
      </c>
      <c r="H416" s="104">
        <v>260</v>
      </c>
      <c r="I416" s="96">
        <f t="shared" si="39"/>
        <v>0.38805970149253732</v>
      </c>
    </row>
    <row r="417" spans="1:9" ht="15" customHeight="1" x14ac:dyDescent="0.3">
      <c r="A417" s="23" t="s">
        <v>255</v>
      </c>
      <c r="B417" s="18" t="s">
        <v>353</v>
      </c>
      <c r="C417" s="30">
        <v>120000</v>
      </c>
      <c r="D417" s="77"/>
      <c r="E417" s="2">
        <f t="shared" si="38"/>
        <v>120000</v>
      </c>
      <c r="G417" s="2">
        <f t="shared" si="38"/>
        <v>120000</v>
      </c>
      <c r="H417" s="104">
        <v>285</v>
      </c>
      <c r="I417" s="96">
        <f t="shared" si="39"/>
        <v>0.23749999999999999</v>
      </c>
    </row>
    <row r="418" spans="1:9" ht="15" customHeight="1" x14ac:dyDescent="0.3">
      <c r="A418" s="23"/>
      <c r="D418" s="77"/>
    </row>
    <row r="419" spans="1:9" ht="15" customHeight="1" x14ac:dyDescent="0.3">
      <c r="A419" s="42" t="s">
        <v>354</v>
      </c>
      <c r="B419" s="43" t="s">
        <v>153</v>
      </c>
      <c r="C419" s="59">
        <f>C420</f>
        <v>170000</v>
      </c>
      <c r="D419" s="77"/>
      <c r="E419" s="1">
        <f t="shared" si="38"/>
        <v>170000</v>
      </c>
      <c r="F419" s="1"/>
      <c r="G419" s="1">
        <f t="shared" si="38"/>
        <v>170000</v>
      </c>
      <c r="H419" s="21">
        <f>H420</f>
        <v>0</v>
      </c>
      <c r="I419" s="96">
        <f t="shared" si="39"/>
        <v>0</v>
      </c>
    </row>
    <row r="420" spans="1:9" ht="15" customHeight="1" x14ac:dyDescent="0.3">
      <c r="A420" s="44" t="s">
        <v>255</v>
      </c>
      <c r="B420" s="90" t="s">
        <v>355</v>
      </c>
      <c r="C420" s="30">
        <v>170000</v>
      </c>
      <c r="D420" s="77"/>
      <c r="E420" s="2">
        <f t="shared" si="38"/>
        <v>170000</v>
      </c>
      <c r="G420" s="2">
        <f t="shared" si="38"/>
        <v>170000</v>
      </c>
      <c r="H420" s="18">
        <v>0</v>
      </c>
      <c r="I420" s="96">
        <f t="shared" si="39"/>
        <v>0</v>
      </c>
    </row>
    <row r="421" spans="1:9" ht="15" customHeight="1" x14ac:dyDescent="0.3">
      <c r="A421" s="23"/>
      <c r="D421" s="77"/>
    </row>
    <row r="422" spans="1:9" ht="15" customHeight="1" x14ac:dyDescent="0.3">
      <c r="A422" s="22" t="s">
        <v>164</v>
      </c>
      <c r="B422" s="1" t="s">
        <v>165</v>
      </c>
      <c r="C422" s="59">
        <f>SUM(C423:C426)</f>
        <v>71500</v>
      </c>
      <c r="D422" s="77"/>
      <c r="E422" s="1">
        <f>SUM(E423:E426)</f>
        <v>79500</v>
      </c>
      <c r="G422" s="1">
        <f>SUM(G423:G426)</f>
        <v>79500</v>
      </c>
      <c r="H422" s="21">
        <f>SUM(H423:H426)</f>
        <v>25265.200000000001</v>
      </c>
      <c r="I422" s="96">
        <f t="shared" si="39"/>
        <v>31.78012578616352</v>
      </c>
    </row>
    <row r="423" spans="1:9" ht="15" customHeight="1" x14ac:dyDescent="0.3">
      <c r="A423" s="23" t="s">
        <v>255</v>
      </c>
      <c r="B423" s="18" t="s">
        <v>305</v>
      </c>
      <c r="C423" s="30">
        <v>4500</v>
      </c>
      <c r="D423" s="77"/>
      <c r="E423" s="2">
        <f t="shared" si="38"/>
        <v>4500</v>
      </c>
      <c r="G423" s="2">
        <f t="shared" si="38"/>
        <v>4500</v>
      </c>
      <c r="H423" s="104">
        <v>250</v>
      </c>
      <c r="I423" s="96">
        <f t="shared" si="39"/>
        <v>5.5555555555555554</v>
      </c>
    </row>
    <row r="424" spans="1:9" ht="15" customHeight="1" x14ac:dyDescent="0.3">
      <c r="A424" s="23" t="s">
        <v>255</v>
      </c>
      <c r="B424" s="18" t="s">
        <v>387</v>
      </c>
      <c r="C424" s="30">
        <v>24000</v>
      </c>
      <c r="D424" s="77">
        <v>8000</v>
      </c>
      <c r="E424" s="2">
        <f t="shared" si="38"/>
        <v>32000</v>
      </c>
      <c r="G424" s="2">
        <f t="shared" si="38"/>
        <v>32000</v>
      </c>
      <c r="H424" s="104">
        <v>780</v>
      </c>
      <c r="I424" s="96">
        <f t="shared" si="39"/>
        <v>2.4375</v>
      </c>
    </row>
    <row r="425" spans="1:9" ht="15" customHeight="1" x14ac:dyDescent="0.3">
      <c r="A425" s="23" t="s">
        <v>260</v>
      </c>
      <c r="B425" s="18" t="s">
        <v>369</v>
      </c>
      <c r="C425" s="30">
        <v>35000</v>
      </c>
      <c r="D425" s="77"/>
      <c r="E425" s="2">
        <f t="shared" si="38"/>
        <v>35000</v>
      </c>
      <c r="G425" s="2">
        <f t="shared" si="38"/>
        <v>35000</v>
      </c>
      <c r="H425" s="18">
        <v>24235.200000000001</v>
      </c>
      <c r="I425" s="96">
        <f t="shared" si="39"/>
        <v>69.243428571428581</v>
      </c>
    </row>
    <row r="426" spans="1:9" ht="15" customHeight="1" x14ac:dyDescent="0.3">
      <c r="A426" s="23" t="s">
        <v>255</v>
      </c>
      <c r="B426" s="90" t="s">
        <v>390</v>
      </c>
      <c r="C426" s="30">
        <v>8000</v>
      </c>
      <c r="D426" s="77"/>
      <c r="E426" s="2">
        <f t="shared" si="38"/>
        <v>8000</v>
      </c>
      <c r="G426" s="2">
        <f t="shared" si="38"/>
        <v>8000</v>
      </c>
      <c r="H426" s="18">
        <v>0</v>
      </c>
      <c r="I426" s="96">
        <f t="shared" si="39"/>
        <v>0</v>
      </c>
    </row>
    <row r="427" spans="1:9" ht="15" customHeight="1" x14ac:dyDescent="0.3">
      <c r="A427" s="23"/>
      <c r="D427" s="77"/>
    </row>
    <row r="428" spans="1:9" ht="15" customHeight="1" x14ac:dyDescent="0.3">
      <c r="A428" s="22" t="s">
        <v>261</v>
      </c>
      <c r="B428" s="1" t="s">
        <v>172</v>
      </c>
      <c r="C428" s="59">
        <f>C429</f>
        <v>66000</v>
      </c>
      <c r="D428" s="77"/>
      <c r="E428" s="1">
        <f t="shared" si="38"/>
        <v>66000</v>
      </c>
      <c r="G428" s="1">
        <f t="shared" si="38"/>
        <v>66000</v>
      </c>
      <c r="H428" s="21">
        <f>H429</f>
        <v>0</v>
      </c>
      <c r="I428" s="96">
        <f t="shared" si="39"/>
        <v>0</v>
      </c>
    </row>
    <row r="429" spans="1:9" ht="15" customHeight="1" x14ac:dyDescent="0.3">
      <c r="A429" s="23" t="s">
        <v>255</v>
      </c>
      <c r="B429" s="46" t="s">
        <v>391</v>
      </c>
      <c r="C429" s="30">
        <v>66000</v>
      </c>
      <c r="D429" s="77"/>
      <c r="E429" s="2">
        <f t="shared" si="38"/>
        <v>66000</v>
      </c>
      <c r="G429" s="2">
        <f t="shared" si="38"/>
        <v>66000</v>
      </c>
      <c r="H429" s="18">
        <v>0</v>
      </c>
      <c r="I429" s="96">
        <f t="shared" si="39"/>
        <v>0</v>
      </c>
    </row>
    <row r="430" spans="1:9" ht="15" customHeight="1" x14ac:dyDescent="0.3">
      <c r="A430" s="52"/>
      <c r="B430" s="46"/>
      <c r="D430" s="77"/>
    </row>
    <row r="431" spans="1:9" ht="15" customHeight="1" x14ac:dyDescent="0.3">
      <c r="A431" s="42" t="s">
        <v>182</v>
      </c>
      <c r="B431" s="43" t="s">
        <v>183</v>
      </c>
      <c r="C431" s="59">
        <f>C432</f>
        <v>25000</v>
      </c>
      <c r="D431" s="77"/>
      <c r="E431" s="1">
        <f t="shared" si="38"/>
        <v>25000</v>
      </c>
      <c r="G431" s="1">
        <f t="shared" si="38"/>
        <v>25000</v>
      </c>
      <c r="H431" s="21">
        <f>H432</f>
        <v>0</v>
      </c>
      <c r="I431" s="96">
        <f t="shared" si="39"/>
        <v>0</v>
      </c>
    </row>
    <row r="432" spans="1:9" ht="15" customHeight="1" x14ac:dyDescent="0.3">
      <c r="A432" s="55" t="s">
        <v>255</v>
      </c>
      <c r="B432" s="91" t="s">
        <v>358</v>
      </c>
      <c r="C432" s="30">
        <v>25000</v>
      </c>
      <c r="D432" s="77"/>
      <c r="E432" s="2">
        <f t="shared" si="38"/>
        <v>25000</v>
      </c>
      <c r="G432" s="2">
        <f t="shared" si="38"/>
        <v>25000</v>
      </c>
      <c r="H432" s="18">
        <v>0</v>
      </c>
      <c r="I432" s="96">
        <f t="shared" si="39"/>
        <v>0</v>
      </c>
    </row>
    <row r="433" spans="1:9" ht="15" customHeight="1" x14ac:dyDescent="0.3">
      <c r="A433" s="52"/>
      <c r="B433" s="41"/>
      <c r="D433" s="77"/>
    </row>
    <row r="434" spans="1:9" ht="15" customHeight="1" x14ac:dyDescent="0.3">
      <c r="A434" s="22" t="s">
        <v>207</v>
      </c>
      <c r="B434" s="1" t="s">
        <v>208</v>
      </c>
      <c r="C434" s="59">
        <f>SUM(C435:C436)</f>
        <v>56000</v>
      </c>
      <c r="D434" s="77"/>
      <c r="E434" s="1">
        <f t="shared" si="38"/>
        <v>56000</v>
      </c>
      <c r="G434" s="1">
        <f t="shared" si="38"/>
        <v>56000</v>
      </c>
      <c r="H434" s="107">
        <f>H435</f>
        <v>1980</v>
      </c>
      <c r="I434" s="96">
        <f t="shared" si="39"/>
        <v>3.5357142857142856</v>
      </c>
    </row>
    <row r="435" spans="1:9" ht="15" customHeight="1" x14ac:dyDescent="0.3">
      <c r="A435" s="23" t="s">
        <v>255</v>
      </c>
      <c r="B435" s="2" t="s">
        <v>294</v>
      </c>
      <c r="C435" s="30">
        <v>56000</v>
      </c>
      <c r="D435" s="77"/>
      <c r="E435" s="2">
        <f t="shared" si="38"/>
        <v>56000</v>
      </c>
      <c r="G435" s="2">
        <f t="shared" si="38"/>
        <v>56000</v>
      </c>
      <c r="H435" s="104">
        <v>1980</v>
      </c>
      <c r="I435" s="96">
        <f t="shared" si="39"/>
        <v>3.5357142857142856</v>
      </c>
    </row>
    <row r="436" spans="1:9" ht="15" customHeight="1" x14ac:dyDescent="0.3">
      <c r="A436" s="23"/>
      <c r="B436" s="2" t="s">
        <v>295</v>
      </c>
      <c r="D436" s="77"/>
    </row>
    <row r="437" spans="1:9" ht="15" customHeight="1" x14ac:dyDescent="0.3">
      <c r="A437" s="23"/>
      <c r="D437" s="77"/>
    </row>
    <row r="438" spans="1:9" ht="15" customHeight="1" x14ac:dyDescent="0.3">
      <c r="A438" s="22" t="s">
        <v>213</v>
      </c>
      <c r="B438" s="1" t="s">
        <v>214</v>
      </c>
      <c r="C438" s="59">
        <f>SUM(C439:C440)</f>
        <v>300000</v>
      </c>
      <c r="D438" s="77"/>
      <c r="E438" s="1">
        <f t="shared" si="38"/>
        <v>300000</v>
      </c>
      <c r="G438" s="1">
        <f t="shared" si="38"/>
        <v>300000</v>
      </c>
      <c r="H438" s="21">
        <f>SUM(H439:H440)</f>
        <v>0</v>
      </c>
      <c r="I438" s="96">
        <f t="shared" si="39"/>
        <v>0</v>
      </c>
    </row>
    <row r="439" spans="1:9" ht="15" customHeight="1" x14ac:dyDescent="0.3">
      <c r="A439" s="23" t="s">
        <v>255</v>
      </c>
      <c r="B439" s="18" t="s">
        <v>350</v>
      </c>
      <c r="C439" s="30">
        <v>150000</v>
      </c>
      <c r="D439" s="87"/>
      <c r="E439" s="2">
        <f t="shared" si="38"/>
        <v>150000</v>
      </c>
      <c r="G439" s="2">
        <f t="shared" si="38"/>
        <v>150000</v>
      </c>
      <c r="H439" s="18">
        <v>0</v>
      </c>
      <c r="I439" s="96">
        <f t="shared" si="39"/>
        <v>0</v>
      </c>
    </row>
    <row r="440" spans="1:9" ht="15" customHeight="1" x14ac:dyDescent="0.3">
      <c r="A440" s="23" t="s">
        <v>255</v>
      </c>
      <c r="B440" s="18" t="s">
        <v>351</v>
      </c>
      <c r="C440" s="30">
        <v>150000</v>
      </c>
      <c r="D440" s="87"/>
      <c r="E440" s="2">
        <f t="shared" si="38"/>
        <v>150000</v>
      </c>
      <c r="G440" s="2">
        <f t="shared" si="38"/>
        <v>150000</v>
      </c>
      <c r="H440" s="18">
        <v>0</v>
      </c>
      <c r="I440" s="96">
        <f t="shared" si="39"/>
        <v>0</v>
      </c>
    </row>
    <row r="441" spans="1:9" ht="15" customHeight="1" x14ac:dyDescent="0.3">
      <c r="A441" s="23"/>
      <c r="D441" s="77"/>
    </row>
    <row r="442" spans="1:9" ht="15" customHeight="1" x14ac:dyDescent="0.3">
      <c r="A442" s="51"/>
      <c r="B442" s="50"/>
      <c r="D442" s="77"/>
    </row>
    <row r="443" spans="1:9" ht="15" customHeight="1" x14ac:dyDescent="0.3">
      <c r="A443" s="22" t="s">
        <v>262</v>
      </c>
      <c r="B443" s="1" t="s">
        <v>263</v>
      </c>
      <c r="C443" s="59">
        <f>SUM(C444:C445)</f>
        <v>11900</v>
      </c>
      <c r="D443" s="77"/>
      <c r="E443" s="1">
        <f t="shared" si="38"/>
        <v>11900</v>
      </c>
      <c r="G443" s="1">
        <f t="shared" si="38"/>
        <v>11900</v>
      </c>
      <c r="H443" s="21">
        <f>SUM(H444:H445)</f>
        <v>0</v>
      </c>
      <c r="I443" s="96">
        <f t="shared" si="39"/>
        <v>0</v>
      </c>
    </row>
    <row r="444" spans="1:9" ht="15" customHeight="1" x14ac:dyDescent="0.3">
      <c r="A444" s="92" t="s">
        <v>260</v>
      </c>
      <c r="B444" s="18" t="s">
        <v>356</v>
      </c>
      <c r="C444" s="30">
        <v>7000</v>
      </c>
      <c r="D444" s="77"/>
      <c r="E444" s="2">
        <f t="shared" si="38"/>
        <v>7000</v>
      </c>
      <c r="G444" s="2">
        <f t="shared" si="38"/>
        <v>7000</v>
      </c>
      <c r="H444" s="18">
        <v>0</v>
      </c>
      <c r="I444" s="96">
        <f t="shared" si="39"/>
        <v>0</v>
      </c>
    </row>
    <row r="445" spans="1:9" ht="15" customHeight="1" x14ac:dyDescent="0.3">
      <c r="A445" s="92" t="s">
        <v>260</v>
      </c>
      <c r="B445" s="65" t="s">
        <v>357</v>
      </c>
      <c r="C445" s="30">
        <v>4900</v>
      </c>
      <c r="D445" s="77"/>
      <c r="E445" s="2">
        <f t="shared" si="38"/>
        <v>4900</v>
      </c>
      <c r="G445" s="2">
        <f t="shared" si="38"/>
        <v>4900</v>
      </c>
      <c r="H445" s="18">
        <v>0</v>
      </c>
      <c r="I445" s="96">
        <f t="shared" si="39"/>
        <v>0</v>
      </c>
    </row>
    <row r="446" spans="1:9" ht="15" customHeight="1" x14ac:dyDescent="0.3">
      <c r="A446" s="23"/>
      <c r="D446" s="77"/>
    </row>
    <row r="447" spans="1:9" ht="15" customHeight="1" x14ac:dyDescent="0.3">
      <c r="A447" s="23"/>
      <c r="B447" s="1" t="s">
        <v>264</v>
      </c>
      <c r="C447" s="60">
        <f>C443+C438+C434+C422+C419+C408+C399+C428+C431+C405</f>
        <v>4619400</v>
      </c>
      <c r="D447" s="77"/>
      <c r="E447" s="1">
        <f>E399+E405+E408+E419+E422+E428+E431+E434+E438+E443</f>
        <v>4627400</v>
      </c>
      <c r="G447" s="1">
        <f>G399+G405+G408+G419+G422+G428+G431+G434+G438+G443</f>
        <v>4627400</v>
      </c>
      <c r="H447" s="21">
        <f>H399+H405+H408+H419+H422+H428+H431+H434+H438+H443</f>
        <v>93951.98</v>
      </c>
      <c r="I447" s="96">
        <f t="shared" si="39"/>
        <v>2.0303405800233389</v>
      </c>
    </row>
    <row r="448" spans="1:9" ht="15" customHeight="1" x14ac:dyDescent="0.3">
      <c r="A448" s="23"/>
      <c r="D448" s="77"/>
    </row>
    <row r="449" spans="1:22" ht="15" customHeight="1" x14ac:dyDescent="0.3">
      <c r="A449" s="23"/>
      <c r="B449" s="1" t="s">
        <v>271</v>
      </c>
      <c r="D449" s="77"/>
    </row>
    <row r="450" spans="1:22" ht="15" customHeight="1" x14ac:dyDescent="0.3">
      <c r="A450" s="23">
        <v>454</v>
      </c>
      <c r="B450" s="2" t="s">
        <v>272</v>
      </c>
      <c r="C450" s="30">
        <v>1350000</v>
      </c>
      <c r="D450" s="77"/>
      <c r="E450" s="2">
        <f t="shared" si="38"/>
        <v>1350000</v>
      </c>
      <c r="G450" s="2">
        <f t="shared" si="38"/>
        <v>1350000</v>
      </c>
      <c r="H450" s="18">
        <v>0</v>
      </c>
      <c r="I450" s="96">
        <f t="shared" si="39"/>
        <v>0</v>
      </c>
    </row>
    <row r="451" spans="1:22" ht="15" customHeight="1" x14ac:dyDescent="0.3">
      <c r="A451" s="23"/>
      <c r="D451" s="77"/>
    </row>
    <row r="452" spans="1:22" ht="15" customHeight="1" x14ac:dyDescent="0.3">
      <c r="A452" s="23"/>
      <c r="B452" s="1" t="s">
        <v>273</v>
      </c>
      <c r="C452" s="59">
        <f>SUM(C450:C451)</f>
        <v>1350000</v>
      </c>
      <c r="D452" s="77"/>
      <c r="E452" s="1">
        <f t="shared" si="38"/>
        <v>1350000</v>
      </c>
      <c r="G452" s="1">
        <f t="shared" si="38"/>
        <v>1350000</v>
      </c>
      <c r="H452" s="21">
        <f>H450</f>
        <v>0</v>
      </c>
      <c r="I452" s="96">
        <f t="shared" si="39"/>
        <v>0</v>
      </c>
    </row>
    <row r="453" spans="1:22" ht="15" customHeight="1" x14ac:dyDescent="0.3">
      <c r="A453" s="23"/>
      <c r="D453" s="77"/>
    </row>
    <row r="454" spans="1:22" ht="15" customHeight="1" x14ac:dyDescent="0.3">
      <c r="A454" s="23"/>
      <c r="B454" s="1" t="s">
        <v>274</v>
      </c>
      <c r="D454" s="77"/>
    </row>
    <row r="455" spans="1:22" ht="15" customHeight="1" x14ac:dyDescent="0.3">
      <c r="A455" s="23" t="s">
        <v>275</v>
      </c>
      <c r="B455" s="2" t="s">
        <v>276</v>
      </c>
      <c r="C455" s="30">
        <v>11300</v>
      </c>
      <c r="D455" s="77"/>
      <c r="E455" s="2">
        <f t="shared" si="38"/>
        <v>11300</v>
      </c>
      <c r="G455" s="2">
        <f t="shared" si="38"/>
        <v>11300</v>
      </c>
      <c r="H455" s="18">
        <v>5639.78</v>
      </c>
      <c r="I455" s="96">
        <f t="shared" si="39"/>
        <v>49.90955752212389</v>
      </c>
      <c r="V455" s="7"/>
    </row>
    <row r="456" spans="1:22" ht="15" customHeight="1" x14ac:dyDescent="0.3">
      <c r="A456" s="23"/>
      <c r="D456" s="77"/>
    </row>
    <row r="457" spans="1:22" ht="15" customHeight="1" x14ac:dyDescent="0.3">
      <c r="A457" s="23"/>
      <c r="B457" s="1" t="s">
        <v>277</v>
      </c>
      <c r="C457" s="59">
        <f>SUM(C455:C456)</f>
        <v>11300</v>
      </c>
      <c r="D457" s="77"/>
      <c r="E457" s="1">
        <f t="shared" si="38"/>
        <v>11300</v>
      </c>
      <c r="G457" s="1">
        <f t="shared" si="38"/>
        <v>11300</v>
      </c>
      <c r="H457" s="21">
        <f>H455</f>
        <v>5639.78</v>
      </c>
      <c r="I457" s="96">
        <f t="shared" si="39"/>
        <v>49.90955752212389</v>
      </c>
    </row>
    <row r="458" spans="1:22" ht="15" customHeight="1" x14ac:dyDescent="0.3">
      <c r="A458" s="23"/>
      <c r="B458" s="1"/>
      <c r="C458" s="59"/>
      <c r="D458" s="77"/>
      <c r="E458" s="1"/>
      <c r="G458" s="1"/>
      <c r="S458" s="7"/>
    </row>
    <row r="459" spans="1:22" ht="15" customHeight="1" x14ac:dyDescent="0.3">
      <c r="A459" s="23"/>
      <c r="B459" s="1"/>
      <c r="D459" s="77"/>
    </row>
    <row r="460" spans="1:22" ht="15" customHeight="1" x14ac:dyDescent="0.3">
      <c r="A460" s="23"/>
      <c r="B460" s="10" t="s">
        <v>265</v>
      </c>
      <c r="C460" s="81"/>
      <c r="D460" s="77"/>
      <c r="E460" s="11"/>
      <c r="G460" s="11"/>
    </row>
    <row r="461" spans="1:22" ht="15" customHeight="1" x14ac:dyDescent="0.3">
      <c r="A461" s="23"/>
      <c r="B461" s="11" t="s">
        <v>266</v>
      </c>
      <c r="C461" s="82">
        <f>C92</f>
        <v>7782033</v>
      </c>
      <c r="D461" s="77"/>
      <c r="E461" s="83">
        <f>E92</f>
        <v>8405779</v>
      </c>
      <c r="G461" s="83">
        <f>G92</f>
        <v>8405779</v>
      </c>
      <c r="H461" s="104">
        <f>H468</f>
        <v>4315173.45</v>
      </c>
      <c r="I461" s="96">
        <f t="shared" si="39"/>
        <v>51.335794695530303</v>
      </c>
      <c r="J461" s="7"/>
      <c r="Q461" s="7"/>
    </row>
    <row r="462" spans="1:22" ht="15" customHeight="1" x14ac:dyDescent="0.3">
      <c r="A462" s="23"/>
      <c r="B462" s="11" t="s">
        <v>267</v>
      </c>
      <c r="C462" s="82">
        <f>C107</f>
        <v>3083000</v>
      </c>
      <c r="D462" s="77"/>
      <c r="E462" s="10">
        <f>E107</f>
        <v>3076000</v>
      </c>
      <c r="G462" s="10">
        <f>G107</f>
        <v>3076000</v>
      </c>
      <c r="H462" s="104">
        <f>H469</f>
        <v>1678.5</v>
      </c>
      <c r="I462" s="96">
        <f t="shared" si="39"/>
        <v>5.4567620286085826E-2</v>
      </c>
    </row>
    <row r="463" spans="1:22" ht="15" customHeight="1" x14ac:dyDescent="0.3">
      <c r="A463" s="23"/>
      <c r="B463" s="11" t="s">
        <v>268</v>
      </c>
      <c r="C463" s="82">
        <f>C395</f>
        <v>7451925.9199999999</v>
      </c>
      <c r="D463" s="77"/>
      <c r="E463" s="83">
        <f>E395</f>
        <v>7699812.9199999999</v>
      </c>
      <c r="G463" s="83">
        <f>G395</f>
        <v>7699812.9199999999</v>
      </c>
      <c r="H463" s="104">
        <f>H473</f>
        <v>3512496.84</v>
      </c>
      <c r="I463" s="96">
        <f t="shared" si="39"/>
        <v>45.617950416384922</v>
      </c>
      <c r="Q463" s="7"/>
      <c r="R463" s="7"/>
    </row>
    <row r="464" spans="1:22" ht="15" customHeight="1" x14ac:dyDescent="0.3">
      <c r="A464" s="23"/>
      <c r="B464" s="11" t="s">
        <v>269</v>
      </c>
      <c r="C464" s="82">
        <f>C447</f>
        <v>4619400</v>
      </c>
      <c r="D464" s="77"/>
      <c r="E464" s="10">
        <f>E447</f>
        <v>4627400</v>
      </c>
      <c r="G464" s="10">
        <f>G447</f>
        <v>4627400</v>
      </c>
      <c r="H464" s="104">
        <f>H474</f>
        <v>93951.98</v>
      </c>
      <c r="I464" s="96">
        <f t="shared" si="39"/>
        <v>2.0303405800233389</v>
      </c>
      <c r="J464" s="96"/>
      <c r="L464" s="7"/>
    </row>
    <row r="465" spans="1:22" ht="15" customHeight="1" x14ac:dyDescent="0.3">
      <c r="A465" s="23"/>
      <c r="B465" s="11" t="s">
        <v>270</v>
      </c>
      <c r="C465" s="82">
        <f>C461+C462-C463-C464</f>
        <v>-1206292.92</v>
      </c>
      <c r="D465" s="77"/>
      <c r="E465" s="83">
        <f>E461+E462-E463-E464</f>
        <v>-845433.91999999993</v>
      </c>
      <c r="G465" s="83">
        <f t="shared" ref="E465:G475" si="40">F465+E465</f>
        <v>-845433.91999999993</v>
      </c>
      <c r="H465" s="104">
        <f>H461+H462-H463-H464</f>
        <v>710403.13000000035</v>
      </c>
      <c r="I465" s="96">
        <f t="shared" si="39"/>
        <v>-84.028226593983874</v>
      </c>
      <c r="Q465" s="7"/>
    </row>
    <row r="466" spans="1:22" ht="15" customHeight="1" x14ac:dyDescent="0.3">
      <c r="A466" s="23"/>
      <c r="C466" s="59"/>
      <c r="D466" s="77"/>
      <c r="E466" s="1"/>
      <c r="G466" s="1"/>
      <c r="M466" s="7"/>
      <c r="S466" s="7"/>
    </row>
    <row r="467" spans="1:22" ht="15" customHeight="1" x14ac:dyDescent="0.3">
      <c r="A467" s="23"/>
      <c r="B467" s="9" t="s">
        <v>278</v>
      </c>
      <c r="C467" s="62"/>
      <c r="D467" s="77"/>
      <c r="E467" s="1"/>
      <c r="G467" s="1"/>
      <c r="U467" s="7"/>
    </row>
    <row r="468" spans="1:22" ht="15" customHeight="1" x14ac:dyDescent="0.3">
      <c r="A468" s="23"/>
      <c r="B468" s="9" t="s">
        <v>279</v>
      </c>
      <c r="C468" s="84">
        <f>C92</f>
        <v>7782033</v>
      </c>
      <c r="D468" s="77"/>
      <c r="E468" s="9">
        <f>E461</f>
        <v>8405779</v>
      </c>
      <c r="F468" s="7"/>
      <c r="G468" s="9">
        <f>G461</f>
        <v>8405779</v>
      </c>
      <c r="H468" s="104">
        <f>H92</f>
        <v>4315173.45</v>
      </c>
      <c r="I468" s="96">
        <f t="shared" si="39"/>
        <v>51.335794695530303</v>
      </c>
      <c r="K468" s="7"/>
    </row>
    <row r="469" spans="1:22" ht="15" customHeight="1" x14ac:dyDescent="0.3">
      <c r="A469" s="23"/>
      <c r="B469" s="9" t="s">
        <v>280</v>
      </c>
      <c r="C469" s="84">
        <f>C107</f>
        <v>3083000</v>
      </c>
      <c r="D469" s="77"/>
      <c r="E469" s="9">
        <f>E462</f>
        <v>3076000</v>
      </c>
      <c r="F469" s="7"/>
      <c r="G469" s="9">
        <f>G462</f>
        <v>3076000</v>
      </c>
      <c r="H469" s="104">
        <f>H107</f>
        <v>1678.5</v>
      </c>
      <c r="I469" s="96">
        <f t="shared" si="39"/>
        <v>5.4567620286085826E-2</v>
      </c>
      <c r="R469" s="7"/>
    </row>
    <row r="470" spans="1:22" ht="15" customHeight="1" x14ac:dyDescent="0.3">
      <c r="A470" s="23"/>
      <c r="B470" s="9" t="s">
        <v>281</v>
      </c>
      <c r="C470" s="84">
        <f>C452</f>
        <v>1350000</v>
      </c>
      <c r="D470" s="77"/>
      <c r="E470" s="9">
        <f>E452</f>
        <v>1350000</v>
      </c>
      <c r="G470" s="9">
        <f t="shared" si="40"/>
        <v>1350000</v>
      </c>
      <c r="H470" s="104">
        <f>H452</f>
        <v>0</v>
      </c>
      <c r="I470" s="96">
        <f t="shared" si="39"/>
        <v>0</v>
      </c>
      <c r="Q470" s="7"/>
      <c r="R470" s="7"/>
    </row>
    <row r="471" spans="1:22" ht="15" customHeight="1" x14ac:dyDescent="0.3">
      <c r="A471" s="23"/>
      <c r="B471" s="9" t="s">
        <v>282</v>
      </c>
      <c r="C471" s="84">
        <f t="shared" ref="C471" si="41">SUM(C468:C470)</f>
        <v>12215033</v>
      </c>
      <c r="D471" s="77"/>
      <c r="E471" s="9">
        <f>E468+E469+E470</f>
        <v>12831779</v>
      </c>
      <c r="F471" s="7"/>
      <c r="G471" s="9">
        <f>G468+G469+G470</f>
        <v>12831779</v>
      </c>
      <c r="H471" s="104">
        <f>SUM(H468:H470)</f>
        <v>4316851.95</v>
      </c>
      <c r="I471" s="96">
        <f t="shared" si="39"/>
        <v>33.641882002487733</v>
      </c>
      <c r="T471" s="7"/>
      <c r="V471" s="7"/>
    </row>
    <row r="472" spans="1:22" ht="15" customHeight="1" x14ac:dyDescent="0.3">
      <c r="A472" s="23"/>
      <c r="B472" s="21"/>
      <c r="C472" s="60"/>
      <c r="D472" s="77"/>
      <c r="E472" s="1"/>
      <c r="G472" s="1"/>
      <c r="H472" s="104"/>
      <c r="J472" s="7"/>
      <c r="Q472" s="7"/>
      <c r="V472" s="7"/>
    </row>
    <row r="473" spans="1:22" ht="15" customHeight="1" x14ac:dyDescent="0.3">
      <c r="A473" s="23"/>
      <c r="B473" s="9" t="s">
        <v>65</v>
      </c>
      <c r="C473" s="84">
        <f>C395</f>
        <v>7451925.9199999999</v>
      </c>
      <c r="D473" s="77"/>
      <c r="E473" s="85">
        <f>E463</f>
        <v>7699812.9199999999</v>
      </c>
      <c r="F473" s="7"/>
      <c r="G473" s="85">
        <f>G463</f>
        <v>7699812.9199999999</v>
      </c>
      <c r="H473" s="104">
        <f>H395</f>
        <v>3512496.84</v>
      </c>
      <c r="I473" s="96">
        <f t="shared" ref="I473:I476" si="42">H473/G473*100</f>
        <v>45.617950416384922</v>
      </c>
      <c r="J473" s="7"/>
      <c r="K473" s="7"/>
      <c r="R473" s="7"/>
      <c r="S473" s="7"/>
    </row>
    <row r="474" spans="1:22" ht="15" customHeight="1" x14ac:dyDescent="0.3">
      <c r="A474" s="23"/>
      <c r="B474" s="9" t="s">
        <v>283</v>
      </c>
      <c r="C474" s="84">
        <f>C464</f>
        <v>4619400</v>
      </c>
      <c r="D474" s="77"/>
      <c r="E474" s="9">
        <f>E464</f>
        <v>4627400</v>
      </c>
      <c r="F474" s="7"/>
      <c r="G474" s="9">
        <f>G464</f>
        <v>4627400</v>
      </c>
      <c r="H474" s="104">
        <f>H447</f>
        <v>93951.98</v>
      </c>
      <c r="I474" s="96">
        <f t="shared" si="42"/>
        <v>2.0303405800233389</v>
      </c>
    </row>
    <row r="475" spans="1:22" ht="15" customHeight="1" x14ac:dyDescent="0.3">
      <c r="A475" s="23"/>
      <c r="B475" s="9" t="s">
        <v>284</v>
      </c>
      <c r="C475" s="84">
        <f t="shared" ref="C475" si="43">C457</f>
        <v>11300</v>
      </c>
      <c r="D475" s="77"/>
      <c r="E475" s="9">
        <f t="shared" si="40"/>
        <v>11300</v>
      </c>
      <c r="G475" s="9">
        <f t="shared" si="40"/>
        <v>11300</v>
      </c>
      <c r="H475" s="104">
        <f>H457</f>
        <v>5639.78</v>
      </c>
      <c r="I475" s="96">
        <f t="shared" si="42"/>
        <v>49.90955752212389</v>
      </c>
      <c r="R475" s="7"/>
    </row>
    <row r="476" spans="1:22" ht="15" customHeight="1" x14ac:dyDescent="0.3">
      <c r="A476" s="23"/>
      <c r="B476" s="9" t="s">
        <v>285</v>
      </c>
      <c r="C476" s="84">
        <f t="shared" ref="C476" si="44">SUM(C473:C475)</f>
        <v>12082625.92</v>
      </c>
      <c r="D476" s="77"/>
      <c r="E476" s="85">
        <f>E473+E474+E475</f>
        <v>12338512.92</v>
      </c>
      <c r="F476" s="7"/>
      <c r="G476" s="85">
        <f>G473+G474+G475</f>
        <v>12338512.92</v>
      </c>
      <c r="H476" s="104">
        <f>SUM(H473:H475)</f>
        <v>3612088.5999999996</v>
      </c>
      <c r="I476" s="96">
        <f t="shared" si="42"/>
        <v>29.274910383608848</v>
      </c>
      <c r="J476" s="96"/>
      <c r="K476" s="7"/>
      <c r="Q476" s="7"/>
      <c r="V476" s="7"/>
    </row>
    <row r="477" spans="1:22" ht="15" customHeight="1" x14ac:dyDescent="0.3">
      <c r="A477" s="23"/>
      <c r="B477" s="21"/>
      <c r="C477" s="59"/>
      <c r="D477" s="87"/>
      <c r="E477" s="21"/>
      <c r="G477" s="21"/>
      <c r="H477" s="104"/>
      <c r="T477" s="7"/>
    </row>
    <row r="478" spans="1:22" ht="15" customHeight="1" x14ac:dyDescent="0.3">
      <c r="A478" s="23"/>
      <c r="B478" s="21"/>
      <c r="C478" s="60"/>
      <c r="D478" s="87"/>
      <c r="E478" s="113"/>
      <c r="F478" s="18"/>
      <c r="G478" s="113"/>
      <c r="H478" s="104"/>
      <c r="K478" s="7"/>
      <c r="Q478" s="7"/>
      <c r="T478" s="7"/>
    </row>
    <row r="479" spans="1:22" ht="15" customHeight="1" x14ac:dyDescent="0.3">
      <c r="A479" s="23"/>
      <c r="B479" s="1"/>
      <c r="D479" s="77"/>
      <c r="H479" s="103"/>
    </row>
    <row r="480" spans="1:22" x14ac:dyDescent="0.3">
      <c r="J480" s="7"/>
      <c r="T480" s="7"/>
      <c r="V480" s="7"/>
    </row>
    <row r="481" spans="2:17" x14ac:dyDescent="0.3">
      <c r="B481" s="1" t="s">
        <v>409</v>
      </c>
      <c r="Q481" s="7"/>
    </row>
    <row r="482" spans="2:17" x14ac:dyDescent="0.3">
      <c r="B482" s="2" t="s">
        <v>410</v>
      </c>
      <c r="J482" s="7"/>
    </row>
    <row r="485" spans="2:17" x14ac:dyDescent="0.3">
      <c r="J485" s="96"/>
    </row>
    <row r="486" spans="2:17" x14ac:dyDescent="0.3">
      <c r="G486" s="96"/>
      <c r="J486" s="96"/>
    </row>
  </sheetData>
  <mergeCells count="1">
    <mergeCell ref="B3:C3"/>
  </mergeCells>
  <pageMargins left="0.39370078740157483" right="0.19685039370078741" top="0" bottom="0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3"/>
  <sheetViews>
    <sheetView topLeftCell="A288" workbookViewId="0">
      <selection activeCell="I74" sqref="I74"/>
    </sheetView>
  </sheetViews>
  <sheetFormatPr defaultColWidth="16.5703125" defaultRowHeight="16.5" x14ac:dyDescent="0.3"/>
  <cols>
    <col min="1" max="1" width="6.7109375" style="2" customWidth="1"/>
    <col min="2" max="2" width="52.7109375" style="2" customWidth="1"/>
    <col min="3" max="3" width="18.42578125" style="30" customWidth="1"/>
    <col min="4" max="221" width="9.140625" style="2" customWidth="1"/>
    <col min="222" max="222" width="9.28515625" style="2" customWidth="1"/>
    <col min="223" max="223" width="52.28515625" style="2" customWidth="1"/>
    <col min="224" max="224" width="0" style="2" hidden="1" customWidth="1"/>
    <col min="225" max="225" width="12.5703125" style="2" customWidth="1"/>
    <col min="226" max="226" width="0" style="2" hidden="1" customWidth="1"/>
    <col min="227" max="227" width="9.5703125" style="2" customWidth="1"/>
    <col min="228" max="228" width="11.7109375" style="2" customWidth="1"/>
    <col min="229" max="229" width="10.42578125" style="2" customWidth="1"/>
    <col min="230" max="230" width="0" style="2" hidden="1" customWidth="1"/>
    <col min="231" max="231" width="11.140625" style="2" customWidth="1"/>
    <col min="232" max="16384" width="16.5703125" style="2"/>
  </cols>
  <sheetData>
    <row r="1" spans="1:5" s="3" customFormat="1" hidden="1" x14ac:dyDescent="0.3">
      <c r="A1" s="15"/>
      <c r="B1" s="16"/>
      <c r="C1" s="31"/>
      <c r="D1" s="12"/>
    </row>
    <row r="2" spans="1:5" s="5" customFormat="1" x14ac:dyDescent="0.3">
      <c r="A2" s="35"/>
      <c r="B2" s="36"/>
      <c r="C2" s="37"/>
    </row>
    <row r="3" spans="1:5" s="5" customFormat="1" ht="20.25" x14ac:dyDescent="0.3">
      <c r="A3" s="38"/>
      <c r="B3" s="112" t="s">
        <v>396</v>
      </c>
      <c r="C3" s="112"/>
    </row>
    <row r="4" spans="1:5" s="5" customFormat="1" x14ac:dyDescent="0.3">
      <c r="B4" s="19"/>
      <c r="C4" s="32"/>
    </row>
    <row r="5" spans="1:5" s="5" customFormat="1" x14ac:dyDescent="0.3">
      <c r="A5" s="38"/>
      <c r="B5" s="19"/>
      <c r="C5" s="32"/>
    </row>
    <row r="6" spans="1:5" s="6" customFormat="1" x14ac:dyDescent="0.3">
      <c r="A6" s="39"/>
      <c r="B6" s="20"/>
      <c r="C6" s="33"/>
    </row>
    <row r="7" spans="1:5" s="4" customFormat="1" ht="53.25" customHeight="1" x14ac:dyDescent="0.3">
      <c r="A7" s="27"/>
      <c r="B7" s="26" t="s">
        <v>0</v>
      </c>
      <c r="C7" s="66" t="s">
        <v>395</v>
      </c>
      <c r="D7" s="13" t="s">
        <v>400</v>
      </c>
    </row>
    <row r="8" spans="1:5" ht="17.100000000000001" customHeight="1" x14ac:dyDescent="0.3">
      <c r="A8" s="22">
        <v>100</v>
      </c>
      <c r="B8" s="1" t="s">
        <v>1</v>
      </c>
      <c r="C8" s="59">
        <f t="shared" ref="C8" si="0">C10+C13+C16</f>
        <v>5684750</v>
      </c>
      <c r="D8" s="14"/>
      <c r="E8" s="1">
        <f>E10+E13+E16</f>
        <v>5744750</v>
      </c>
    </row>
    <row r="9" spans="1:5" ht="15" customHeight="1" x14ac:dyDescent="0.3">
      <c r="A9" s="23"/>
      <c r="D9" s="14"/>
    </row>
    <row r="10" spans="1:5" ht="15" customHeight="1" x14ac:dyDescent="0.3">
      <c r="A10" s="22">
        <v>110</v>
      </c>
      <c r="B10" s="1" t="s">
        <v>2</v>
      </c>
      <c r="C10" s="59">
        <f>C11</f>
        <v>4944200</v>
      </c>
      <c r="D10" s="14"/>
      <c r="E10" s="1">
        <f>E11</f>
        <v>5004200</v>
      </c>
    </row>
    <row r="11" spans="1:5" ht="15" customHeight="1" x14ac:dyDescent="0.3">
      <c r="A11" s="23" t="s">
        <v>3</v>
      </c>
      <c r="B11" s="2" t="s">
        <v>4</v>
      </c>
      <c r="C11" s="30">
        <v>4944200</v>
      </c>
      <c r="D11" s="69">
        <v>60000</v>
      </c>
      <c r="E11" s="2">
        <f t="shared" ref="E11:E65" si="1">D11+C11</f>
        <v>5004200</v>
      </c>
    </row>
    <row r="12" spans="1:5" ht="15" customHeight="1" x14ac:dyDescent="0.3">
      <c r="A12" s="23"/>
      <c r="D12" s="14"/>
    </row>
    <row r="13" spans="1:5" ht="15" customHeight="1" x14ac:dyDescent="0.3">
      <c r="A13" s="22">
        <v>120</v>
      </c>
      <c r="B13" s="1" t="s">
        <v>5</v>
      </c>
      <c r="C13" s="59">
        <f t="shared" ref="C13" si="2">SUM(C14)</f>
        <v>485000</v>
      </c>
      <c r="D13" s="14"/>
      <c r="E13" s="1">
        <f t="shared" si="1"/>
        <v>485000</v>
      </c>
    </row>
    <row r="14" spans="1:5" ht="15" customHeight="1" x14ac:dyDescent="0.3">
      <c r="A14" s="23" t="s">
        <v>6</v>
      </c>
      <c r="B14" s="2" t="s">
        <v>7</v>
      </c>
      <c r="C14" s="30">
        <v>485000</v>
      </c>
      <c r="D14" s="14"/>
      <c r="E14" s="2">
        <f t="shared" si="1"/>
        <v>485000</v>
      </c>
    </row>
    <row r="15" spans="1:5" ht="15" customHeight="1" x14ac:dyDescent="0.3">
      <c r="A15" s="23"/>
      <c r="D15" s="14"/>
    </row>
    <row r="16" spans="1:5" ht="15" customHeight="1" x14ac:dyDescent="0.3">
      <c r="A16" s="22">
        <v>133</v>
      </c>
      <c r="B16" s="1" t="s">
        <v>8</v>
      </c>
      <c r="C16" s="59">
        <f>SUM(C17:C23)</f>
        <v>255550</v>
      </c>
      <c r="D16" s="14"/>
      <c r="E16" s="1">
        <f t="shared" si="1"/>
        <v>255550</v>
      </c>
    </row>
    <row r="17" spans="1:5" ht="15" customHeight="1" x14ac:dyDescent="0.3">
      <c r="A17" s="23" t="s">
        <v>9</v>
      </c>
      <c r="B17" s="2" t="s">
        <v>10</v>
      </c>
      <c r="C17" s="30">
        <v>5200</v>
      </c>
      <c r="D17" s="14"/>
      <c r="E17" s="2">
        <f t="shared" si="1"/>
        <v>5200</v>
      </c>
    </row>
    <row r="18" spans="1:5" ht="15" customHeight="1" x14ac:dyDescent="0.3">
      <c r="A18" s="23" t="s">
        <v>9</v>
      </c>
      <c r="B18" s="2" t="s">
        <v>11</v>
      </c>
      <c r="C18" s="30">
        <v>350</v>
      </c>
      <c r="D18" s="14"/>
      <c r="E18" s="2">
        <f t="shared" si="1"/>
        <v>350</v>
      </c>
    </row>
    <row r="19" spans="1:5" ht="15" customHeight="1" x14ac:dyDescent="0.3">
      <c r="A19" s="23" t="s">
        <v>9</v>
      </c>
      <c r="B19" s="2" t="s">
        <v>12</v>
      </c>
      <c r="C19" s="30">
        <v>2000</v>
      </c>
      <c r="D19" s="14"/>
      <c r="E19" s="2">
        <f t="shared" si="1"/>
        <v>2000</v>
      </c>
    </row>
    <row r="20" spans="1:5" ht="15" customHeight="1" x14ac:dyDescent="0.3">
      <c r="A20" s="23" t="s">
        <v>9</v>
      </c>
      <c r="B20" s="2" t="s">
        <v>13</v>
      </c>
      <c r="C20" s="30">
        <v>5000</v>
      </c>
      <c r="D20" s="14"/>
      <c r="E20" s="2">
        <f t="shared" si="1"/>
        <v>5000</v>
      </c>
    </row>
    <row r="21" spans="1:5" ht="15" customHeight="1" x14ac:dyDescent="0.3">
      <c r="A21" s="23" t="s">
        <v>9</v>
      </c>
      <c r="B21" s="2" t="s">
        <v>14</v>
      </c>
      <c r="C21" s="30">
        <v>13000</v>
      </c>
      <c r="D21" s="14"/>
      <c r="E21" s="2">
        <f t="shared" si="1"/>
        <v>13000</v>
      </c>
    </row>
    <row r="22" spans="1:5" ht="15" customHeight="1" x14ac:dyDescent="0.3">
      <c r="A22" s="23" t="s">
        <v>9</v>
      </c>
      <c r="B22" s="2" t="s">
        <v>15</v>
      </c>
      <c r="C22" s="30">
        <v>50000</v>
      </c>
      <c r="D22" s="14"/>
      <c r="E22" s="2">
        <f t="shared" si="1"/>
        <v>50000</v>
      </c>
    </row>
    <row r="23" spans="1:5" ht="15" customHeight="1" x14ac:dyDescent="0.3">
      <c r="A23" s="23" t="s">
        <v>9</v>
      </c>
      <c r="B23" s="2" t="s">
        <v>16</v>
      </c>
      <c r="C23" s="30">
        <v>180000</v>
      </c>
      <c r="D23" s="14"/>
      <c r="E23" s="2">
        <f t="shared" si="1"/>
        <v>180000</v>
      </c>
    </row>
    <row r="24" spans="1:5" ht="15" customHeight="1" x14ac:dyDescent="0.3">
      <c r="A24" s="23"/>
      <c r="D24" s="14"/>
    </row>
    <row r="25" spans="1:5" ht="15" customHeight="1" x14ac:dyDescent="0.3">
      <c r="A25" s="22">
        <v>200</v>
      </c>
      <c r="B25" s="1" t="s">
        <v>17</v>
      </c>
      <c r="C25" s="59">
        <f>C27+C35+C42+C45</f>
        <v>337900</v>
      </c>
      <c r="D25" s="14"/>
      <c r="E25" s="1">
        <f>E27+E35+E42+E45</f>
        <v>730536</v>
      </c>
    </row>
    <row r="26" spans="1:5" ht="15" customHeight="1" x14ac:dyDescent="0.3">
      <c r="A26" s="23"/>
      <c r="D26" s="14"/>
    </row>
    <row r="27" spans="1:5" ht="15" customHeight="1" x14ac:dyDescent="0.3">
      <c r="A27" s="22">
        <v>210</v>
      </c>
      <c r="B27" s="1" t="s">
        <v>18</v>
      </c>
      <c r="C27" s="59">
        <f>SUM(C28:C33)</f>
        <v>167400</v>
      </c>
      <c r="D27" s="14"/>
      <c r="E27" s="1">
        <f t="shared" si="1"/>
        <v>167400</v>
      </c>
    </row>
    <row r="28" spans="1:5" ht="15" customHeight="1" x14ac:dyDescent="0.3">
      <c r="A28" s="23" t="s">
        <v>19</v>
      </c>
      <c r="B28" s="2" t="s">
        <v>20</v>
      </c>
      <c r="C28" s="30">
        <v>15000</v>
      </c>
      <c r="D28" s="14"/>
      <c r="E28" s="2">
        <f t="shared" si="1"/>
        <v>15000</v>
      </c>
    </row>
    <row r="29" spans="1:5" ht="15" customHeight="1" x14ac:dyDescent="0.3">
      <c r="A29" s="23" t="s">
        <v>19</v>
      </c>
      <c r="B29" s="2" t="s">
        <v>314</v>
      </c>
      <c r="C29" s="30">
        <v>40000</v>
      </c>
      <c r="D29" s="14"/>
      <c r="E29" s="2">
        <f t="shared" si="1"/>
        <v>40000</v>
      </c>
    </row>
    <row r="30" spans="1:5" ht="15" customHeight="1" x14ac:dyDescent="0.3">
      <c r="A30" s="23" t="s">
        <v>19</v>
      </c>
      <c r="B30" s="2" t="s">
        <v>21</v>
      </c>
      <c r="C30" s="30">
        <v>30000</v>
      </c>
      <c r="D30" s="14"/>
      <c r="E30" s="2">
        <f t="shared" si="1"/>
        <v>30000</v>
      </c>
    </row>
    <row r="31" spans="1:5" ht="15" customHeight="1" x14ac:dyDescent="0.3">
      <c r="A31" s="23" t="s">
        <v>19</v>
      </c>
      <c r="B31" s="2" t="s">
        <v>22</v>
      </c>
      <c r="C31" s="30">
        <v>36000</v>
      </c>
      <c r="D31" s="14"/>
      <c r="E31" s="2">
        <f t="shared" si="1"/>
        <v>36000</v>
      </c>
    </row>
    <row r="32" spans="1:5" ht="15" customHeight="1" x14ac:dyDescent="0.3">
      <c r="A32" s="23" t="s">
        <v>19</v>
      </c>
      <c r="B32" s="2" t="s">
        <v>367</v>
      </c>
      <c r="C32" s="30">
        <v>45000</v>
      </c>
      <c r="D32" s="14"/>
      <c r="E32" s="2">
        <f t="shared" si="1"/>
        <v>45000</v>
      </c>
    </row>
    <row r="33" spans="1:5" ht="15" customHeight="1" x14ac:dyDescent="0.3">
      <c r="A33" s="23" t="s">
        <v>19</v>
      </c>
      <c r="B33" s="2" t="s">
        <v>315</v>
      </c>
      <c r="C33" s="30">
        <v>1400</v>
      </c>
      <c r="D33" s="14"/>
      <c r="E33" s="2">
        <f t="shared" si="1"/>
        <v>1400</v>
      </c>
    </row>
    <row r="34" spans="1:5" ht="15" customHeight="1" x14ac:dyDescent="0.3">
      <c r="A34" s="23"/>
      <c r="D34" s="14"/>
    </row>
    <row r="35" spans="1:5" ht="15" customHeight="1" x14ac:dyDescent="0.3">
      <c r="A35" s="22">
        <v>220</v>
      </c>
      <c r="B35" s="1" t="s">
        <v>23</v>
      </c>
      <c r="C35" s="59">
        <f>SUM(C36:C41)</f>
        <v>90300</v>
      </c>
      <c r="D35" s="14"/>
      <c r="E35" s="1">
        <f t="shared" si="1"/>
        <v>90300</v>
      </c>
    </row>
    <row r="36" spans="1:5" ht="15" customHeight="1" x14ac:dyDescent="0.3">
      <c r="A36" s="23" t="s">
        <v>25</v>
      </c>
      <c r="B36" s="2" t="s">
        <v>24</v>
      </c>
      <c r="C36" s="30">
        <v>40000</v>
      </c>
      <c r="D36" s="14"/>
      <c r="E36" s="2">
        <f t="shared" si="1"/>
        <v>40000</v>
      </c>
    </row>
    <row r="37" spans="1:5" ht="15" customHeight="1" x14ac:dyDescent="0.3">
      <c r="A37" s="23" t="s">
        <v>25</v>
      </c>
      <c r="B37" s="2" t="s">
        <v>291</v>
      </c>
      <c r="C37" s="30">
        <v>7000</v>
      </c>
      <c r="D37" s="14"/>
      <c r="E37" s="2">
        <f t="shared" si="1"/>
        <v>7000</v>
      </c>
    </row>
    <row r="38" spans="1:5" ht="15" customHeight="1" x14ac:dyDescent="0.3">
      <c r="A38" s="23" t="s">
        <v>25</v>
      </c>
      <c r="B38" s="2" t="s">
        <v>375</v>
      </c>
      <c r="C38" s="30">
        <v>10000</v>
      </c>
      <c r="D38" s="14"/>
      <c r="E38" s="2">
        <f t="shared" si="1"/>
        <v>10000</v>
      </c>
    </row>
    <row r="39" spans="1:5" ht="15" customHeight="1" x14ac:dyDescent="0.3">
      <c r="A39" s="23" t="s">
        <v>25</v>
      </c>
      <c r="B39" s="2" t="s">
        <v>26</v>
      </c>
      <c r="C39" s="30">
        <v>29700</v>
      </c>
      <c r="D39" s="14"/>
      <c r="E39" s="2">
        <f t="shared" si="1"/>
        <v>29700</v>
      </c>
    </row>
    <row r="40" spans="1:5" ht="15" customHeight="1" x14ac:dyDescent="0.3">
      <c r="A40" s="23" t="s">
        <v>25</v>
      </c>
      <c r="B40" s="2" t="s">
        <v>27</v>
      </c>
      <c r="C40" s="30">
        <v>3600</v>
      </c>
      <c r="D40" s="14"/>
      <c r="E40" s="2">
        <f t="shared" si="1"/>
        <v>3600</v>
      </c>
    </row>
    <row r="41" spans="1:5" ht="15" customHeight="1" x14ac:dyDescent="0.3">
      <c r="A41" s="23"/>
      <c r="D41" s="14"/>
    </row>
    <row r="42" spans="1:5" ht="15" customHeight="1" x14ac:dyDescent="0.3">
      <c r="A42" s="22">
        <v>240</v>
      </c>
      <c r="B42" s="1" t="s">
        <v>28</v>
      </c>
      <c r="C42" s="59">
        <f>SUM(C43)</f>
        <v>4200</v>
      </c>
      <c r="D42" s="14"/>
      <c r="E42" s="1">
        <f t="shared" si="1"/>
        <v>4200</v>
      </c>
    </row>
    <row r="43" spans="1:5" ht="15" customHeight="1" x14ac:dyDescent="0.3">
      <c r="A43" s="23" t="s">
        <v>376</v>
      </c>
      <c r="B43" s="2" t="s">
        <v>29</v>
      </c>
      <c r="C43" s="30">
        <v>4200</v>
      </c>
      <c r="D43" s="14"/>
      <c r="E43" s="2">
        <f t="shared" si="1"/>
        <v>4200</v>
      </c>
    </row>
    <row r="44" spans="1:5" ht="15" customHeight="1" x14ac:dyDescent="0.3">
      <c r="A44" s="23"/>
      <c r="D44" s="14"/>
    </row>
    <row r="45" spans="1:5" ht="15" customHeight="1" x14ac:dyDescent="0.3">
      <c r="A45" s="22">
        <v>290</v>
      </c>
      <c r="B45" s="1" t="s">
        <v>30</v>
      </c>
      <c r="C45" s="59">
        <f>SUM(C46:C51)</f>
        <v>76000</v>
      </c>
      <c r="D45" s="14"/>
      <c r="E45" s="1">
        <f>SUM(E46:E52)</f>
        <v>468636</v>
      </c>
    </row>
    <row r="46" spans="1:5" ht="15" customHeight="1" x14ac:dyDescent="0.3">
      <c r="A46" s="23" t="s">
        <v>32</v>
      </c>
      <c r="B46" s="2" t="s">
        <v>31</v>
      </c>
      <c r="C46" s="30">
        <v>5000</v>
      </c>
      <c r="D46" s="29"/>
      <c r="E46" s="2">
        <f t="shared" si="1"/>
        <v>5000</v>
      </c>
    </row>
    <row r="47" spans="1:5" ht="15" customHeight="1" x14ac:dyDescent="0.3">
      <c r="A47" s="23" t="s">
        <v>32</v>
      </c>
      <c r="B47" s="2" t="s">
        <v>33</v>
      </c>
      <c r="C47" s="30">
        <v>5000</v>
      </c>
      <c r="D47" s="14"/>
      <c r="E47" s="2">
        <f t="shared" si="1"/>
        <v>5000</v>
      </c>
    </row>
    <row r="48" spans="1:5" ht="15" customHeight="1" x14ac:dyDescent="0.3">
      <c r="A48" s="23" t="s">
        <v>32</v>
      </c>
      <c r="B48" s="2" t="s">
        <v>30</v>
      </c>
      <c r="C48" s="30">
        <v>5000</v>
      </c>
      <c r="D48" s="14"/>
      <c r="E48" s="2">
        <f t="shared" si="1"/>
        <v>5000</v>
      </c>
    </row>
    <row r="49" spans="1:7" ht="15" customHeight="1" x14ac:dyDescent="0.3">
      <c r="A49" s="23" t="s">
        <v>32</v>
      </c>
      <c r="B49" s="2" t="s">
        <v>34</v>
      </c>
      <c r="C49" s="30">
        <v>1000</v>
      </c>
      <c r="D49" s="14"/>
      <c r="E49" s="2">
        <f t="shared" si="1"/>
        <v>1000</v>
      </c>
    </row>
    <row r="50" spans="1:7" ht="15" customHeight="1" x14ac:dyDescent="0.3">
      <c r="A50" s="23" t="s">
        <v>32</v>
      </c>
      <c r="B50" s="2" t="s">
        <v>377</v>
      </c>
      <c r="C50" s="30">
        <v>50000</v>
      </c>
      <c r="D50" s="14"/>
      <c r="E50" s="2">
        <f t="shared" si="1"/>
        <v>50000</v>
      </c>
    </row>
    <row r="51" spans="1:7" ht="15" customHeight="1" x14ac:dyDescent="0.3">
      <c r="A51" s="23" t="s">
        <v>32</v>
      </c>
      <c r="B51" s="2" t="s">
        <v>302</v>
      </c>
      <c r="C51" s="30">
        <v>10000</v>
      </c>
      <c r="D51" s="14"/>
      <c r="E51" s="2">
        <f t="shared" si="1"/>
        <v>10000</v>
      </c>
    </row>
    <row r="52" spans="1:7" ht="15" customHeight="1" x14ac:dyDescent="0.3">
      <c r="A52" s="23" t="s">
        <v>401</v>
      </c>
      <c r="B52" s="2" t="s">
        <v>402</v>
      </c>
      <c r="D52" s="69">
        <v>392636</v>
      </c>
      <c r="E52" s="2">
        <f>D52</f>
        <v>392636</v>
      </c>
    </row>
    <row r="53" spans="1:7" ht="15" customHeight="1" x14ac:dyDescent="0.3">
      <c r="A53" s="23"/>
      <c r="D53" s="14"/>
    </row>
    <row r="54" spans="1:7" ht="15" customHeight="1" x14ac:dyDescent="0.3">
      <c r="A54" s="22">
        <v>300</v>
      </c>
      <c r="B54" s="1" t="s">
        <v>35</v>
      </c>
      <c r="C54" s="60">
        <f>SUM(C55:C83)</f>
        <v>1759383.35</v>
      </c>
      <c r="D54" s="14"/>
      <c r="E54" s="1">
        <f>SUM(E55:E84)</f>
        <v>1657633.35</v>
      </c>
    </row>
    <row r="55" spans="1:7" ht="15" customHeight="1" x14ac:dyDescent="0.3">
      <c r="A55" s="23" t="s">
        <v>37</v>
      </c>
      <c r="B55" s="2" t="s">
        <v>36</v>
      </c>
      <c r="C55" s="30">
        <v>10377</v>
      </c>
      <c r="D55" s="14"/>
      <c r="E55" s="2">
        <f t="shared" si="1"/>
        <v>10377</v>
      </c>
    </row>
    <row r="56" spans="1:7" ht="15" customHeight="1" x14ac:dyDescent="0.3">
      <c r="A56" s="23" t="s">
        <v>37</v>
      </c>
      <c r="B56" s="2" t="s">
        <v>38</v>
      </c>
      <c r="C56" s="30">
        <v>342</v>
      </c>
      <c r="D56" s="14"/>
      <c r="E56" s="2">
        <f t="shared" si="1"/>
        <v>342</v>
      </c>
      <c r="G56" s="7"/>
    </row>
    <row r="57" spans="1:7" ht="15" customHeight="1" x14ac:dyDescent="0.3">
      <c r="A57" s="23" t="s">
        <v>37</v>
      </c>
      <c r="B57" s="2" t="s">
        <v>39</v>
      </c>
      <c r="C57" s="30">
        <v>200</v>
      </c>
      <c r="D57" s="14"/>
      <c r="E57" s="2">
        <f t="shared" si="1"/>
        <v>200</v>
      </c>
    </row>
    <row r="58" spans="1:7" ht="15" customHeight="1" x14ac:dyDescent="0.3">
      <c r="A58" s="23" t="s">
        <v>37</v>
      </c>
      <c r="B58" s="2" t="s">
        <v>40</v>
      </c>
      <c r="C58" s="30">
        <v>2540</v>
      </c>
      <c r="D58" s="14"/>
      <c r="E58" s="2">
        <f t="shared" si="1"/>
        <v>2540</v>
      </c>
    </row>
    <row r="59" spans="1:7" ht="15" customHeight="1" x14ac:dyDescent="0.3">
      <c r="A59" s="23" t="s">
        <v>37</v>
      </c>
      <c r="B59" s="2" t="s">
        <v>41</v>
      </c>
      <c r="C59" s="30">
        <v>21000</v>
      </c>
      <c r="D59" s="14"/>
      <c r="E59" s="2">
        <f t="shared" si="1"/>
        <v>21000</v>
      </c>
    </row>
    <row r="60" spans="1:7" ht="15" customHeight="1" x14ac:dyDescent="0.3">
      <c r="A60" s="23" t="s">
        <v>37</v>
      </c>
      <c r="B60" s="2" t="s">
        <v>310</v>
      </c>
      <c r="C60" s="30">
        <v>11020</v>
      </c>
      <c r="D60" s="14"/>
      <c r="E60" s="2">
        <f t="shared" si="1"/>
        <v>11020</v>
      </c>
    </row>
    <row r="61" spans="1:7" ht="15" customHeight="1" x14ac:dyDescent="0.3">
      <c r="A61" s="23" t="s">
        <v>37</v>
      </c>
      <c r="B61" s="2" t="s">
        <v>42</v>
      </c>
      <c r="C61" s="30">
        <v>3500</v>
      </c>
      <c r="D61" s="14"/>
      <c r="E61" s="2">
        <f t="shared" si="1"/>
        <v>3500</v>
      </c>
    </row>
    <row r="62" spans="1:7" ht="15" customHeight="1" x14ac:dyDescent="0.3">
      <c r="A62" s="23" t="s">
        <v>37</v>
      </c>
      <c r="B62" s="2" t="s">
        <v>43</v>
      </c>
      <c r="C62" s="30">
        <v>2610</v>
      </c>
      <c r="D62" s="14"/>
      <c r="E62" s="2">
        <f t="shared" si="1"/>
        <v>2610</v>
      </c>
    </row>
    <row r="63" spans="1:7" ht="15" customHeight="1" x14ac:dyDescent="0.3">
      <c r="A63" s="23" t="s">
        <v>37</v>
      </c>
      <c r="B63" s="2" t="s">
        <v>44</v>
      </c>
      <c r="C63" s="30">
        <v>260</v>
      </c>
      <c r="D63" s="14"/>
      <c r="E63" s="2">
        <f t="shared" si="1"/>
        <v>260</v>
      </c>
    </row>
    <row r="64" spans="1:7" ht="15" customHeight="1" x14ac:dyDescent="0.3">
      <c r="A64" s="23" t="s">
        <v>37</v>
      </c>
      <c r="B64" s="2" t="s">
        <v>45</v>
      </c>
      <c r="C64" s="30">
        <v>1000</v>
      </c>
      <c r="D64" s="69"/>
      <c r="E64" s="2">
        <f t="shared" si="1"/>
        <v>1000</v>
      </c>
    </row>
    <row r="65" spans="1:5" ht="15" customHeight="1" x14ac:dyDescent="0.3">
      <c r="A65" s="23" t="s">
        <v>37</v>
      </c>
      <c r="B65" s="2" t="s">
        <v>46</v>
      </c>
      <c r="C65" s="30">
        <v>800</v>
      </c>
      <c r="D65" s="69"/>
      <c r="E65" s="2">
        <f t="shared" si="1"/>
        <v>800</v>
      </c>
    </row>
    <row r="66" spans="1:5" ht="15" customHeight="1" x14ac:dyDescent="0.3">
      <c r="A66" s="23" t="s">
        <v>37</v>
      </c>
      <c r="B66" s="2" t="s">
        <v>311</v>
      </c>
      <c r="C66" s="30">
        <v>1299309</v>
      </c>
      <c r="D66" s="69">
        <v>-111833</v>
      </c>
      <c r="E66" s="2">
        <f>D66+C66</f>
        <v>1187476</v>
      </c>
    </row>
    <row r="67" spans="1:5" ht="15" customHeight="1" x14ac:dyDescent="0.3">
      <c r="A67" s="23" t="s">
        <v>37</v>
      </c>
      <c r="B67" s="2" t="s">
        <v>312</v>
      </c>
      <c r="C67" s="30">
        <v>14085</v>
      </c>
      <c r="D67" s="69"/>
      <c r="E67" s="2">
        <f t="shared" ref="E67:E69" si="3">D67+C67</f>
        <v>14085</v>
      </c>
    </row>
    <row r="68" spans="1:5" ht="15" customHeight="1" x14ac:dyDescent="0.3">
      <c r="A68" s="23" t="s">
        <v>37</v>
      </c>
      <c r="B68" s="2" t="s">
        <v>292</v>
      </c>
      <c r="C68" s="30">
        <v>8800</v>
      </c>
      <c r="D68" s="69"/>
      <c r="E68" s="2">
        <f t="shared" si="3"/>
        <v>8800</v>
      </c>
    </row>
    <row r="69" spans="1:5" ht="15" customHeight="1" x14ac:dyDescent="0.3">
      <c r="A69" s="23" t="s">
        <v>37</v>
      </c>
      <c r="B69" s="2" t="s">
        <v>47</v>
      </c>
      <c r="C69" s="30">
        <v>1660</v>
      </c>
      <c r="D69" s="69"/>
      <c r="E69" s="2">
        <f t="shared" si="3"/>
        <v>1660</v>
      </c>
    </row>
    <row r="70" spans="1:5" ht="15" customHeight="1" x14ac:dyDescent="0.3">
      <c r="A70" s="23" t="s">
        <v>37</v>
      </c>
      <c r="B70" s="2" t="s">
        <v>48</v>
      </c>
      <c r="C70" s="30">
        <v>5000</v>
      </c>
      <c r="D70" s="69">
        <v>3000</v>
      </c>
      <c r="E70" s="2">
        <f>D70+C70</f>
        <v>8000</v>
      </c>
    </row>
    <row r="71" spans="1:5" ht="15" customHeight="1" x14ac:dyDescent="0.3">
      <c r="A71" s="23" t="s">
        <v>37</v>
      </c>
      <c r="B71" s="2" t="s">
        <v>49</v>
      </c>
      <c r="C71" s="30">
        <v>8770</v>
      </c>
      <c r="D71" s="69"/>
      <c r="E71" s="2">
        <f>D71+C71</f>
        <v>8770</v>
      </c>
    </row>
    <row r="72" spans="1:5" ht="15" customHeight="1" x14ac:dyDescent="0.3">
      <c r="A72" s="23" t="s">
        <v>37</v>
      </c>
      <c r="B72" s="2" t="s">
        <v>50</v>
      </c>
      <c r="C72" s="30">
        <v>19440</v>
      </c>
      <c r="D72" s="69">
        <v>300</v>
      </c>
      <c r="E72" s="2">
        <f>D72+C72</f>
        <v>19740</v>
      </c>
    </row>
    <row r="73" spans="1:5" ht="15" customHeight="1" x14ac:dyDescent="0.3">
      <c r="A73" s="23" t="s">
        <v>37</v>
      </c>
      <c r="B73" s="2" t="s">
        <v>51</v>
      </c>
      <c r="C73" s="30">
        <v>217</v>
      </c>
      <c r="D73" s="69">
        <v>-217</v>
      </c>
      <c r="E73" s="2">
        <f>D73+C73</f>
        <v>0</v>
      </c>
    </row>
    <row r="74" spans="1:5" ht="15" customHeight="1" x14ac:dyDescent="0.3">
      <c r="A74" s="23" t="s">
        <v>37</v>
      </c>
      <c r="B74" s="2" t="s">
        <v>52</v>
      </c>
      <c r="C74" s="30">
        <v>16926</v>
      </c>
      <c r="D74" s="14"/>
      <c r="E74" s="2">
        <f t="shared" ref="E74:E138" si="4">D74+C74</f>
        <v>16926</v>
      </c>
    </row>
    <row r="75" spans="1:5" ht="15" customHeight="1" x14ac:dyDescent="0.3">
      <c r="A75" s="23" t="s">
        <v>37</v>
      </c>
      <c r="B75" s="2" t="s">
        <v>53</v>
      </c>
      <c r="C75" s="30">
        <v>13119</v>
      </c>
      <c r="D75" s="14"/>
      <c r="E75" s="2">
        <f t="shared" si="4"/>
        <v>13119</v>
      </c>
    </row>
    <row r="76" spans="1:5" ht="15" customHeight="1" x14ac:dyDescent="0.3">
      <c r="A76" s="23" t="s">
        <v>37</v>
      </c>
      <c r="B76" s="2" t="s">
        <v>54</v>
      </c>
      <c r="C76" s="30">
        <v>22600</v>
      </c>
      <c r="D76" s="14"/>
      <c r="E76" s="2">
        <f t="shared" si="4"/>
        <v>22600</v>
      </c>
    </row>
    <row r="77" spans="1:5" ht="15" customHeight="1" x14ac:dyDescent="0.3">
      <c r="A77" s="23" t="s">
        <v>37</v>
      </c>
      <c r="B77" s="2" t="s">
        <v>313</v>
      </c>
      <c r="C77" s="30">
        <v>6400</v>
      </c>
      <c r="D77" s="14"/>
      <c r="E77" s="2">
        <f t="shared" si="4"/>
        <v>6400</v>
      </c>
    </row>
    <row r="78" spans="1:5" ht="15" customHeight="1" x14ac:dyDescent="0.3">
      <c r="A78" s="23" t="s">
        <v>37</v>
      </c>
      <c r="B78" s="2" t="s">
        <v>55</v>
      </c>
      <c r="C78" s="30">
        <v>255360</v>
      </c>
      <c r="D78" s="14"/>
      <c r="E78" s="2">
        <f t="shared" si="4"/>
        <v>255360</v>
      </c>
    </row>
    <row r="79" spans="1:5" ht="15" customHeight="1" x14ac:dyDescent="0.3">
      <c r="A79" s="23" t="s">
        <v>37</v>
      </c>
      <c r="B79" s="2" t="s">
        <v>56</v>
      </c>
      <c r="C79" s="30">
        <v>350</v>
      </c>
      <c r="D79" s="14"/>
      <c r="E79" s="2">
        <f t="shared" si="4"/>
        <v>350</v>
      </c>
    </row>
    <row r="80" spans="1:5" ht="15" customHeight="1" x14ac:dyDescent="0.3">
      <c r="A80" s="23" t="s">
        <v>37</v>
      </c>
      <c r="B80" s="2" t="s">
        <v>386</v>
      </c>
      <c r="C80" s="30">
        <v>27000</v>
      </c>
      <c r="D80" s="14"/>
      <c r="E80" s="2">
        <f t="shared" si="4"/>
        <v>27000</v>
      </c>
    </row>
    <row r="81" spans="1:7" ht="15" customHeight="1" x14ac:dyDescent="0.3">
      <c r="A81" s="23" t="s">
        <v>37</v>
      </c>
      <c r="B81" s="41" t="s">
        <v>359</v>
      </c>
      <c r="C81" s="30">
        <v>1100</v>
      </c>
      <c r="D81" s="14"/>
      <c r="E81" s="2">
        <f t="shared" si="4"/>
        <v>1100</v>
      </c>
    </row>
    <row r="82" spans="1:7" ht="15" customHeight="1" x14ac:dyDescent="0.3">
      <c r="A82" s="23" t="s">
        <v>37</v>
      </c>
      <c r="B82" s="2" t="s">
        <v>378</v>
      </c>
      <c r="C82" s="30">
        <v>2348</v>
      </c>
      <c r="D82" s="14"/>
      <c r="E82" s="2">
        <f t="shared" si="4"/>
        <v>2348</v>
      </c>
    </row>
    <row r="83" spans="1:7" ht="15" customHeight="1" x14ac:dyDescent="0.3">
      <c r="A83" s="23" t="s">
        <v>37</v>
      </c>
      <c r="B83" s="2" t="s">
        <v>57</v>
      </c>
      <c r="C83" s="78">
        <v>3250.35</v>
      </c>
      <c r="D83" s="69"/>
      <c r="E83" s="2">
        <f t="shared" si="4"/>
        <v>3250.35</v>
      </c>
    </row>
    <row r="84" spans="1:7" ht="15" customHeight="1" x14ac:dyDescent="0.3">
      <c r="A84" s="23" t="s">
        <v>37</v>
      </c>
      <c r="B84" s="18" t="s">
        <v>393</v>
      </c>
      <c r="D84" s="69">
        <v>7000</v>
      </c>
      <c r="E84" s="2">
        <f>D84</f>
        <v>7000</v>
      </c>
    </row>
    <row r="85" spans="1:7" ht="15" customHeight="1" x14ac:dyDescent="0.3">
      <c r="A85" s="51"/>
      <c r="B85" s="18"/>
      <c r="D85" s="69"/>
    </row>
    <row r="86" spans="1:7" ht="15" customHeight="1" x14ac:dyDescent="0.3">
      <c r="A86" s="23"/>
      <c r="B86" s="1" t="s">
        <v>58</v>
      </c>
      <c r="C86" s="60">
        <f>C10+C13+C16+C27+C35+C42+C45+C54</f>
        <v>7782033.3499999996</v>
      </c>
      <c r="D86" s="69"/>
      <c r="E86" s="1">
        <f>E8+E25+E54</f>
        <v>8132919.3499999996</v>
      </c>
      <c r="F86" s="7"/>
      <c r="G86" s="7"/>
    </row>
    <row r="87" spans="1:7" ht="15" customHeight="1" x14ac:dyDescent="0.3">
      <c r="A87" s="23"/>
      <c r="D87" s="69"/>
    </row>
    <row r="88" spans="1:7" ht="15" customHeight="1" x14ac:dyDescent="0.3">
      <c r="A88" s="23"/>
      <c r="B88" s="68" t="s">
        <v>397</v>
      </c>
      <c r="D88" s="69"/>
    </row>
    <row r="89" spans="1:7" ht="15" customHeight="1" x14ac:dyDescent="0.3">
      <c r="A89" s="23"/>
      <c r="D89" s="69"/>
    </row>
    <row r="90" spans="1:7" ht="15" customHeight="1" x14ac:dyDescent="0.3">
      <c r="A90" s="22">
        <v>233</v>
      </c>
      <c r="B90" s="1" t="s">
        <v>59</v>
      </c>
      <c r="C90" s="59">
        <f>SUM(C91:C92)</f>
        <v>2500</v>
      </c>
      <c r="D90" s="69"/>
      <c r="E90" s="1">
        <f t="shared" si="4"/>
        <v>2500</v>
      </c>
    </row>
    <row r="91" spans="1:7" ht="15" customHeight="1" x14ac:dyDescent="0.3">
      <c r="A91" s="23" t="s">
        <v>60</v>
      </c>
      <c r="B91" s="2" t="s">
        <v>59</v>
      </c>
      <c r="C91" s="30">
        <v>2000</v>
      </c>
      <c r="D91" s="69"/>
      <c r="E91" s="2">
        <f t="shared" si="4"/>
        <v>2000</v>
      </c>
    </row>
    <row r="92" spans="1:7" ht="15" customHeight="1" x14ac:dyDescent="0.3">
      <c r="A92" s="23" t="s">
        <v>60</v>
      </c>
      <c r="B92" s="2" t="s">
        <v>61</v>
      </c>
      <c r="C92" s="30">
        <v>500</v>
      </c>
      <c r="D92" s="69"/>
      <c r="E92" s="2">
        <f t="shared" si="4"/>
        <v>500</v>
      </c>
    </row>
    <row r="93" spans="1:7" ht="15" customHeight="1" x14ac:dyDescent="0.3">
      <c r="A93" s="23"/>
      <c r="D93" s="69"/>
    </row>
    <row r="94" spans="1:7" ht="15" customHeight="1" x14ac:dyDescent="0.3">
      <c r="A94" s="22">
        <v>322</v>
      </c>
      <c r="B94" s="1" t="s">
        <v>62</v>
      </c>
      <c r="C94" s="59">
        <f>SUM(C95:C99)</f>
        <v>3080500</v>
      </c>
      <c r="D94" s="69"/>
      <c r="E94" s="1">
        <f>SUM(E95:E99)</f>
        <v>3073500</v>
      </c>
    </row>
    <row r="95" spans="1:7" ht="15" customHeight="1" x14ac:dyDescent="0.3">
      <c r="A95" s="49" t="s">
        <v>63</v>
      </c>
      <c r="B95" s="47" t="s">
        <v>370</v>
      </c>
      <c r="C95" s="79">
        <v>2600000</v>
      </c>
      <c r="D95" s="69"/>
      <c r="E95" s="2">
        <f t="shared" si="4"/>
        <v>2600000</v>
      </c>
    </row>
    <row r="96" spans="1:7" ht="15" customHeight="1" x14ac:dyDescent="0.3">
      <c r="A96" s="49" t="s">
        <v>63</v>
      </c>
      <c r="B96" s="47" t="s">
        <v>371</v>
      </c>
      <c r="C96" s="79">
        <v>27000</v>
      </c>
      <c r="D96" s="69"/>
      <c r="E96" s="2">
        <f t="shared" si="4"/>
        <v>27000</v>
      </c>
    </row>
    <row r="97" spans="1:5" ht="15" customHeight="1" x14ac:dyDescent="0.3">
      <c r="A97" s="49" t="s">
        <v>63</v>
      </c>
      <c r="B97" s="53" t="s">
        <v>360</v>
      </c>
      <c r="C97" s="30">
        <v>161500</v>
      </c>
      <c r="D97" s="69"/>
      <c r="E97" s="2">
        <f t="shared" si="4"/>
        <v>161500</v>
      </c>
    </row>
    <row r="98" spans="1:5" ht="15" customHeight="1" x14ac:dyDescent="0.3">
      <c r="A98" s="49" t="s">
        <v>63</v>
      </c>
      <c r="B98" s="18" t="s">
        <v>382</v>
      </c>
      <c r="C98" s="30">
        <v>7000</v>
      </c>
      <c r="D98" s="69">
        <v>-7000</v>
      </c>
      <c r="E98" s="2">
        <f t="shared" si="4"/>
        <v>0</v>
      </c>
    </row>
    <row r="99" spans="1:5" ht="15" customHeight="1" x14ac:dyDescent="0.3">
      <c r="A99" s="23" t="s">
        <v>63</v>
      </c>
      <c r="B99" s="2" t="s">
        <v>316</v>
      </c>
      <c r="C99" s="30">
        <v>285000</v>
      </c>
      <c r="D99" s="69"/>
      <c r="E99" s="2">
        <f t="shared" si="4"/>
        <v>285000</v>
      </c>
    </row>
    <row r="100" spans="1:5" ht="15" customHeight="1" x14ac:dyDescent="0.3">
      <c r="A100" s="23"/>
      <c r="D100" s="69"/>
    </row>
    <row r="101" spans="1:5" ht="15" customHeight="1" x14ac:dyDescent="0.3">
      <c r="A101" s="23"/>
      <c r="B101" s="1" t="s">
        <v>64</v>
      </c>
      <c r="C101" s="59">
        <f>C90+C94</f>
        <v>3083000</v>
      </c>
      <c r="D101" s="69"/>
      <c r="E101" s="1">
        <f>E90+E94</f>
        <v>3076000</v>
      </c>
    </row>
    <row r="102" spans="1:5" ht="15" customHeight="1" x14ac:dyDescent="0.3">
      <c r="A102" s="23"/>
      <c r="D102" s="69"/>
    </row>
    <row r="103" spans="1:5" ht="15" customHeight="1" x14ac:dyDescent="0.3">
      <c r="A103" s="22"/>
      <c r="B103" s="67" t="s">
        <v>65</v>
      </c>
      <c r="D103" s="69"/>
    </row>
    <row r="104" spans="1:5" ht="15" customHeight="1" x14ac:dyDescent="0.3">
      <c r="A104" s="22" t="s">
        <v>309</v>
      </c>
      <c r="B104" s="1" t="s">
        <v>66</v>
      </c>
      <c r="C104" s="59">
        <f>C105+C106+C107+C159</f>
        <v>800075</v>
      </c>
      <c r="D104" s="69"/>
      <c r="E104" s="1">
        <f t="shared" si="4"/>
        <v>800075</v>
      </c>
    </row>
    <row r="105" spans="1:5" ht="15" customHeight="1" x14ac:dyDescent="0.3">
      <c r="A105" s="23" t="s">
        <v>67</v>
      </c>
      <c r="B105" s="2" t="s">
        <v>68</v>
      </c>
      <c r="C105" s="30">
        <v>394800</v>
      </c>
      <c r="D105" s="69"/>
      <c r="E105" s="2">
        <f t="shared" si="4"/>
        <v>394800</v>
      </c>
    </row>
    <row r="106" spans="1:5" ht="15" customHeight="1" x14ac:dyDescent="0.3">
      <c r="A106" s="23" t="s">
        <v>69</v>
      </c>
      <c r="B106" s="2" t="s">
        <v>70</v>
      </c>
      <c r="C106" s="30">
        <v>139000</v>
      </c>
      <c r="D106" s="69"/>
      <c r="E106" s="2">
        <f t="shared" si="4"/>
        <v>139000</v>
      </c>
    </row>
    <row r="107" spans="1:5" ht="15" customHeight="1" x14ac:dyDescent="0.3">
      <c r="A107" s="23" t="s">
        <v>71</v>
      </c>
      <c r="B107" s="2" t="s">
        <v>72</v>
      </c>
      <c r="C107" s="30">
        <f>SUM(C108:C157)</f>
        <v>261150</v>
      </c>
      <c r="D107" s="69"/>
      <c r="E107" s="2">
        <f t="shared" si="4"/>
        <v>261150</v>
      </c>
    </row>
    <row r="108" spans="1:5" ht="15" customHeight="1" x14ac:dyDescent="0.3">
      <c r="A108" s="23" t="s">
        <v>71</v>
      </c>
      <c r="B108" s="2" t="s">
        <v>73</v>
      </c>
      <c r="C108" s="30">
        <v>2500</v>
      </c>
      <c r="D108" s="69"/>
      <c r="E108" s="2">
        <f t="shared" si="4"/>
        <v>2500</v>
      </c>
    </row>
    <row r="109" spans="1:5" ht="15" customHeight="1" x14ac:dyDescent="0.3">
      <c r="A109" s="23" t="s">
        <v>71</v>
      </c>
      <c r="B109" s="2" t="s">
        <v>74</v>
      </c>
      <c r="C109" s="30">
        <v>1000</v>
      </c>
      <c r="D109" s="69"/>
      <c r="E109" s="2">
        <f t="shared" si="4"/>
        <v>1000</v>
      </c>
    </row>
    <row r="110" spans="1:5" ht="15" customHeight="1" x14ac:dyDescent="0.3">
      <c r="A110" s="23" t="s">
        <v>71</v>
      </c>
      <c r="B110" s="2" t="s">
        <v>75</v>
      </c>
      <c r="C110" s="30">
        <v>35000</v>
      </c>
      <c r="D110" s="69"/>
      <c r="E110" s="2">
        <f t="shared" si="4"/>
        <v>35000</v>
      </c>
    </row>
    <row r="111" spans="1:5" ht="15" customHeight="1" x14ac:dyDescent="0.3">
      <c r="A111" s="23" t="s">
        <v>71</v>
      </c>
      <c r="B111" s="2" t="s">
        <v>76</v>
      </c>
      <c r="C111" s="30">
        <v>2400</v>
      </c>
      <c r="D111" s="69"/>
      <c r="E111" s="2">
        <f t="shared" si="4"/>
        <v>2400</v>
      </c>
    </row>
    <row r="112" spans="1:5" ht="15" customHeight="1" x14ac:dyDescent="0.3">
      <c r="A112" s="23" t="s">
        <v>71</v>
      </c>
      <c r="B112" s="2" t="s">
        <v>77</v>
      </c>
      <c r="C112" s="30">
        <v>21000</v>
      </c>
      <c r="D112" s="69"/>
      <c r="E112" s="2">
        <f t="shared" si="4"/>
        <v>21000</v>
      </c>
    </row>
    <row r="113" spans="1:5" ht="15" customHeight="1" x14ac:dyDescent="0.3">
      <c r="A113" s="23" t="s">
        <v>71</v>
      </c>
      <c r="B113" s="2" t="s">
        <v>78</v>
      </c>
      <c r="C113" s="30">
        <v>250</v>
      </c>
      <c r="D113" s="69"/>
      <c r="E113" s="2">
        <f t="shared" si="4"/>
        <v>250</v>
      </c>
    </row>
    <row r="114" spans="1:5" ht="15" customHeight="1" x14ac:dyDescent="0.3">
      <c r="A114" s="23" t="s">
        <v>71</v>
      </c>
      <c r="B114" s="2" t="s">
        <v>79</v>
      </c>
      <c r="C114" s="30">
        <v>6000</v>
      </c>
      <c r="D114" s="69"/>
      <c r="E114" s="2">
        <f t="shared" si="4"/>
        <v>6000</v>
      </c>
    </row>
    <row r="115" spans="1:5" ht="15" customHeight="1" x14ac:dyDescent="0.3">
      <c r="A115" s="23" t="s">
        <v>71</v>
      </c>
      <c r="B115" s="2" t="s">
        <v>80</v>
      </c>
      <c r="C115" s="30">
        <v>2000</v>
      </c>
      <c r="D115" s="69"/>
      <c r="E115" s="2">
        <f t="shared" si="4"/>
        <v>2000</v>
      </c>
    </row>
    <row r="116" spans="1:5" ht="15" customHeight="1" x14ac:dyDescent="0.3">
      <c r="A116" s="23" t="s">
        <v>71</v>
      </c>
      <c r="B116" s="2" t="s">
        <v>81</v>
      </c>
      <c r="C116" s="30">
        <v>100</v>
      </c>
      <c r="D116" s="69"/>
      <c r="E116" s="2">
        <f t="shared" si="4"/>
        <v>100</v>
      </c>
    </row>
    <row r="117" spans="1:5" ht="15" customHeight="1" x14ac:dyDescent="0.3">
      <c r="A117" s="23" t="s">
        <v>71</v>
      </c>
      <c r="B117" s="2" t="s">
        <v>82</v>
      </c>
      <c r="C117" s="30">
        <v>1000</v>
      </c>
      <c r="D117" s="69"/>
      <c r="E117" s="2">
        <f t="shared" si="4"/>
        <v>1000</v>
      </c>
    </row>
    <row r="118" spans="1:5" ht="15" customHeight="1" x14ac:dyDescent="0.3">
      <c r="A118" s="23" t="s">
        <v>71</v>
      </c>
      <c r="B118" s="2" t="s">
        <v>83</v>
      </c>
      <c r="C118" s="30">
        <v>100</v>
      </c>
      <c r="D118" s="69"/>
      <c r="E118" s="2">
        <f t="shared" si="4"/>
        <v>100</v>
      </c>
    </row>
    <row r="119" spans="1:5" ht="15" customHeight="1" x14ac:dyDescent="0.3">
      <c r="A119" s="23" t="s">
        <v>71</v>
      </c>
      <c r="B119" s="2" t="s">
        <v>84</v>
      </c>
      <c r="C119" s="30">
        <v>9000</v>
      </c>
      <c r="D119" s="69"/>
      <c r="E119" s="2">
        <f t="shared" si="4"/>
        <v>9000</v>
      </c>
    </row>
    <row r="120" spans="1:5" ht="15" customHeight="1" x14ac:dyDescent="0.3">
      <c r="A120" s="23" t="s">
        <v>71</v>
      </c>
      <c r="B120" s="2" t="s">
        <v>85</v>
      </c>
      <c r="C120" s="30">
        <v>1000</v>
      </c>
      <c r="D120" s="69"/>
      <c r="E120" s="2">
        <f t="shared" si="4"/>
        <v>1000</v>
      </c>
    </row>
    <row r="121" spans="1:5" ht="15" customHeight="1" x14ac:dyDescent="0.3">
      <c r="A121" s="23" t="s">
        <v>71</v>
      </c>
      <c r="B121" s="2" t="s">
        <v>86</v>
      </c>
      <c r="C121" s="30">
        <v>1000</v>
      </c>
      <c r="D121" s="69"/>
      <c r="E121" s="2">
        <f t="shared" si="4"/>
        <v>1000</v>
      </c>
    </row>
    <row r="122" spans="1:5" ht="15" customHeight="1" x14ac:dyDescent="0.3">
      <c r="A122" s="23" t="s">
        <v>71</v>
      </c>
      <c r="B122" s="2" t="s">
        <v>87</v>
      </c>
      <c r="C122" s="30">
        <v>4500</v>
      </c>
      <c r="D122" s="69"/>
      <c r="E122" s="2">
        <f t="shared" si="4"/>
        <v>4500</v>
      </c>
    </row>
    <row r="123" spans="1:5" ht="15" customHeight="1" x14ac:dyDescent="0.3">
      <c r="A123" s="23" t="s">
        <v>71</v>
      </c>
      <c r="B123" s="2" t="s">
        <v>88</v>
      </c>
      <c r="C123" s="30">
        <v>600</v>
      </c>
      <c r="D123" s="69"/>
      <c r="E123" s="2">
        <f t="shared" si="4"/>
        <v>600</v>
      </c>
    </row>
    <row r="124" spans="1:5" ht="15" customHeight="1" x14ac:dyDescent="0.3">
      <c r="A124" s="23" t="s">
        <v>71</v>
      </c>
      <c r="B124" s="2" t="s">
        <v>89</v>
      </c>
      <c r="C124" s="30">
        <v>5000</v>
      </c>
      <c r="D124" s="69"/>
      <c r="E124" s="2">
        <f t="shared" si="4"/>
        <v>5000</v>
      </c>
    </row>
    <row r="125" spans="1:5" ht="15" customHeight="1" x14ac:dyDescent="0.3">
      <c r="A125" s="23" t="s">
        <v>71</v>
      </c>
      <c r="B125" s="2" t="s">
        <v>90</v>
      </c>
      <c r="C125" s="30">
        <v>2500</v>
      </c>
      <c r="D125" s="69"/>
      <c r="E125" s="2">
        <f t="shared" si="4"/>
        <v>2500</v>
      </c>
    </row>
    <row r="126" spans="1:5" ht="15" customHeight="1" x14ac:dyDescent="0.3">
      <c r="A126" s="23" t="s">
        <v>71</v>
      </c>
      <c r="B126" s="2" t="s">
        <v>91</v>
      </c>
      <c r="C126" s="30">
        <v>1500</v>
      </c>
      <c r="D126" s="69"/>
      <c r="E126" s="2">
        <f t="shared" si="4"/>
        <v>1500</v>
      </c>
    </row>
    <row r="127" spans="1:5" ht="15" customHeight="1" x14ac:dyDescent="0.3">
      <c r="A127" s="23" t="s">
        <v>71</v>
      </c>
      <c r="B127" s="2" t="s">
        <v>92</v>
      </c>
      <c r="C127" s="30">
        <v>100</v>
      </c>
      <c r="D127" s="69"/>
      <c r="E127" s="2">
        <f t="shared" si="4"/>
        <v>100</v>
      </c>
    </row>
    <row r="128" spans="1:5" ht="15" customHeight="1" x14ac:dyDescent="0.3">
      <c r="A128" s="23" t="s">
        <v>71</v>
      </c>
      <c r="B128" s="2" t="s">
        <v>93</v>
      </c>
      <c r="C128" s="30">
        <v>100</v>
      </c>
      <c r="D128" s="69"/>
      <c r="E128" s="2">
        <f t="shared" si="4"/>
        <v>100</v>
      </c>
    </row>
    <row r="129" spans="1:5" ht="15" customHeight="1" x14ac:dyDescent="0.3">
      <c r="A129" s="23" t="s">
        <v>71</v>
      </c>
      <c r="B129" s="2" t="s">
        <v>94</v>
      </c>
      <c r="C129" s="30">
        <v>500</v>
      </c>
      <c r="D129" s="69"/>
      <c r="E129" s="2">
        <f t="shared" si="4"/>
        <v>500</v>
      </c>
    </row>
    <row r="130" spans="1:5" ht="15" customHeight="1" x14ac:dyDescent="0.3">
      <c r="A130" s="23" t="s">
        <v>71</v>
      </c>
      <c r="B130" s="2" t="s">
        <v>95</v>
      </c>
      <c r="C130" s="30">
        <v>0</v>
      </c>
      <c r="D130" s="69"/>
      <c r="E130" s="2">
        <f t="shared" si="4"/>
        <v>0</v>
      </c>
    </row>
    <row r="131" spans="1:5" ht="15" customHeight="1" x14ac:dyDescent="0.3">
      <c r="A131" s="23" t="s">
        <v>71</v>
      </c>
      <c r="B131" s="2" t="s">
        <v>96</v>
      </c>
      <c r="C131" s="30">
        <v>10000</v>
      </c>
      <c r="D131" s="69"/>
      <c r="E131" s="2">
        <f t="shared" si="4"/>
        <v>10000</v>
      </c>
    </row>
    <row r="132" spans="1:5" ht="15" customHeight="1" x14ac:dyDescent="0.3">
      <c r="A132" s="23" t="s">
        <v>71</v>
      </c>
      <c r="B132" s="2" t="s">
        <v>97</v>
      </c>
      <c r="C132" s="30">
        <v>100</v>
      </c>
      <c r="D132" s="69"/>
      <c r="E132" s="2">
        <f t="shared" si="4"/>
        <v>100</v>
      </c>
    </row>
    <row r="133" spans="1:5" ht="15" customHeight="1" x14ac:dyDescent="0.3">
      <c r="A133" s="23" t="s">
        <v>71</v>
      </c>
      <c r="B133" s="2" t="s">
        <v>98</v>
      </c>
      <c r="C133" s="30">
        <v>100</v>
      </c>
      <c r="D133" s="69"/>
      <c r="E133" s="2">
        <f t="shared" si="4"/>
        <v>100</v>
      </c>
    </row>
    <row r="134" spans="1:5" ht="15" customHeight="1" x14ac:dyDescent="0.3">
      <c r="A134" s="23" t="s">
        <v>71</v>
      </c>
      <c r="B134" s="2" t="s">
        <v>99</v>
      </c>
      <c r="C134" s="30">
        <v>20000</v>
      </c>
      <c r="D134" s="69"/>
      <c r="E134" s="2">
        <f t="shared" si="4"/>
        <v>20000</v>
      </c>
    </row>
    <row r="135" spans="1:5" ht="15" customHeight="1" x14ac:dyDescent="0.3">
      <c r="A135" s="23" t="s">
        <v>71</v>
      </c>
      <c r="B135" s="2" t="s">
        <v>287</v>
      </c>
      <c r="C135" s="30">
        <v>500</v>
      </c>
      <c r="D135" s="69"/>
      <c r="E135" s="2">
        <f t="shared" si="4"/>
        <v>500</v>
      </c>
    </row>
    <row r="136" spans="1:5" ht="15" customHeight="1" x14ac:dyDescent="0.3">
      <c r="A136" s="23" t="s">
        <v>71</v>
      </c>
      <c r="B136" s="2" t="s">
        <v>100</v>
      </c>
      <c r="C136" s="30">
        <v>1000</v>
      </c>
      <c r="D136" s="69"/>
      <c r="E136" s="2">
        <f t="shared" si="4"/>
        <v>1000</v>
      </c>
    </row>
    <row r="137" spans="1:5" ht="15" customHeight="1" x14ac:dyDescent="0.3">
      <c r="A137" s="23" t="s">
        <v>71</v>
      </c>
      <c r="B137" s="2" t="s">
        <v>392</v>
      </c>
      <c r="C137" s="30">
        <v>4200</v>
      </c>
      <c r="D137" s="69"/>
      <c r="E137" s="2">
        <f t="shared" si="4"/>
        <v>4200</v>
      </c>
    </row>
    <row r="138" spans="1:5" ht="15" customHeight="1" x14ac:dyDescent="0.3">
      <c r="A138" s="23" t="s">
        <v>71</v>
      </c>
      <c r="B138" s="2" t="s">
        <v>101</v>
      </c>
      <c r="C138" s="30">
        <v>1800</v>
      </c>
      <c r="D138" s="69"/>
      <c r="E138" s="2">
        <f t="shared" si="4"/>
        <v>1800</v>
      </c>
    </row>
    <row r="139" spans="1:5" ht="15" customHeight="1" x14ac:dyDescent="0.3">
      <c r="A139" s="23" t="s">
        <v>71</v>
      </c>
      <c r="B139" s="2" t="s">
        <v>102</v>
      </c>
      <c r="C139" s="30">
        <v>2500</v>
      </c>
      <c r="D139" s="69"/>
      <c r="E139" s="2">
        <f t="shared" ref="E139:E202" si="5">D139+C139</f>
        <v>2500</v>
      </c>
    </row>
    <row r="140" spans="1:5" ht="15" customHeight="1" x14ac:dyDescent="0.3">
      <c r="A140" s="23" t="s">
        <v>71</v>
      </c>
      <c r="B140" s="2" t="s">
        <v>103</v>
      </c>
      <c r="C140" s="30">
        <v>3000</v>
      </c>
      <c r="D140" s="69"/>
      <c r="E140" s="2">
        <f t="shared" si="5"/>
        <v>3000</v>
      </c>
    </row>
    <row r="141" spans="1:5" ht="15" customHeight="1" x14ac:dyDescent="0.3">
      <c r="A141" s="23" t="s">
        <v>71</v>
      </c>
      <c r="B141" s="2" t="s">
        <v>104</v>
      </c>
      <c r="C141" s="30">
        <v>20000</v>
      </c>
      <c r="D141" s="69"/>
      <c r="E141" s="2">
        <f t="shared" si="5"/>
        <v>20000</v>
      </c>
    </row>
    <row r="142" spans="1:5" s="74" customFormat="1" ht="15" customHeight="1" x14ac:dyDescent="0.3">
      <c r="A142" s="75" t="s">
        <v>71</v>
      </c>
      <c r="B142" s="76" t="s">
        <v>105</v>
      </c>
      <c r="C142" s="30">
        <v>4500</v>
      </c>
      <c r="D142" s="77"/>
      <c r="E142" s="76">
        <f t="shared" si="5"/>
        <v>4500</v>
      </c>
    </row>
    <row r="143" spans="1:5" ht="15" customHeight="1" x14ac:dyDescent="0.3">
      <c r="A143" s="23" t="s">
        <v>71</v>
      </c>
      <c r="B143" s="2" t="s">
        <v>106</v>
      </c>
      <c r="C143" s="30">
        <v>5000</v>
      </c>
      <c r="D143" s="69"/>
      <c r="E143" s="2">
        <f t="shared" si="5"/>
        <v>5000</v>
      </c>
    </row>
    <row r="144" spans="1:5" ht="15" customHeight="1" x14ac:dyDescent="0.3">
      <c r="A144" s="23" t="s">
        <v>71</v>
      </c>
      <c r="B144" s="2" t="s">
        <v>107</v>
      </c>
      <c r="C144" s="30">
        <v>31400</v>
      </c>
      <c r="D144" s="69"/>
      <c r="E144" s="2">
        <f t="shared" si="5"/>
        <v>31400</v>
      </c>
    </row>
    <row r="145" spans="1:5" s="74" customFormat="1" ht="15" customHeight="1" x14ac:dyDescent="0.3">
      <c r="A145" s="75" t="s">
        <v>71</v>
      </c>
      <c r="B145" s="76" t="s">
        <v>301</v>
      </c>
      <c r="C145" s="30">
        <v>5000</v>
      </c>
      <c r="D145" s="77"/>
      <c r="E145" s="76">
        <f t="shared" si="5"/>
        <v>5000</v>
      </c>
    </row>
    <row r="146" spans="1:5" ht="15" customHeight="1" x14ac:dyDescent="0.3">
      <c r="A146" s="23" t="s">
        <v>71</v>
      </c>
      <c r="B146" s="2" t="s">
        <v>108</v>
      </c>
      <c r="C146" s="30">
        <v>200</v>
      </c>
      <c r="D146" s="69"/>
      <c r="E146" s="2">
        <f t="shared" si="5"/>
        <v>200</v>
      </c>
    </row>
    <row r="147" spans="1:5" ht="15" customHeight="1" x14ac:dyDescent="0.3">
      <c r="A147" s="23" t="s">
        <v>71</v>
      </c>
      <c r="B147" s="2" t="s">
        <v>109</v>
      </c>
      <c r="C147" s="30">
        <v>2000</v>
      </c>
      <c r="D147" s="69"/>
      <c r="E147" s="2">
        <f t="shared" si="5"/>
        <v>2000</v>
      </c>
    </row>
    <row r="148" spans="1:5" ht="15" customHeight="1" x14ac:dyDescent="0.3">
      <c r="A148" s="23" t="s">
        <v>71</v>
      </c>
      <c r="B148" s="2" t="s">
        <v>110</v>
      </c>
      <c r="C148" s="30">
        <v>300</v>
      </c>
      <c r="D148" s="69"/>
      <c r="E148" s="2">
        <f t="shared" si="5"/>
        <v>300</v>
      </c>
    </row>
    <row r="149" spans="1:5" ht="15" customHeight="1" x14ac:dyDescent="0.3">
      <c r="A149" s="23" t="s">
        <v>71</v>
      </c>
      <c r="B149" s="2" t="s">
        <v>111</v>
      </c>
      <c r="C149" s="30">
        <v>11000</v>
      </c>
      <c r="D149" s="69"/>
      <c r="E149" s="2">
        <f t="shared" si="5"/>
        <v>11000</v>
      </c>
    </row>
    <row r="150" spans="1:5" ht="15" customHeight="1" x14ac:dyDescent="0.3">
      <c r="A150" s="23" t="s">
        <v>71</v>
      </c>
      <c r="B150" s="2" t="s">
        <v>112</v>
      </c>
      <c r="C150" s="30">
        <v>20000</v>
      </c>
      <c r="D150" s="69"/>
      <c r="E150" s="2">
        <f t="shared" si="5"/>
        <v>20000</v>
      </c>
    </row>
    <row r="151" spans="1:5" ht="15" customHeight="1" x14ac:dyDescent="0.3">
      <c r="A151" s="23" t="s">
        <v>71</v>
      </c>
      <c r="B151" s="2" t="s">
        <v>113</v>
      </c>
      <c r="C151" s="30">
        <v>2700</v>
      </c>
      <c r="D151" s="69"/>
      <c r="E151" s="2">
        <f t="shared" si="5"/>
        <v>2700</v>
      </c>
    </row>
    <row r="152" spans="1:5" ht="15" customHeight="1" x14ac:dyDescent="0.3">
      <c r="A152" s="23" t="s">
        <v>71</v>
      </c>
      <c r="B152" s="2" t="s">
        <v>288</v>
      </c>
      <c r="C152" s="30">
        <v>300</v>
      </c>
      <c r="D152" s="69"/>
      <c r="E152" s="2">
        <f t="shared" si="5"/>
        <v>300</v>
      </c>
    </row>
    <row r="153" spans="1:5" ht="15" customHeight="1" x14ac:dyDescent="0.3">
      <c r="A153" s="23" t="s">
        <v>71</v>
      </c>
      <c r="B153" s="2" t="s">
        <v>114</v>
      </c>
      <c r="C153" s="30">
        <v>400</v>
      </c>
      <c r="D153" s="69"/>
      <c r="E153" s="2">
        <f t="shared" si="5"/>
        <v>400</v>
      </c>
    </row>
    <row r="154" spans="1:5" ht="15" customHeight="1" x14ac:dyDescent="0.3">
      <c r="A154" s="23" t="s">
        <v>71</v>
      </c>
      <c r="B154" s="2" t="s">
        <v>115</v>
      </c>
      <c r="C154" s="30">
        <v>5500</v>
      </c>
      <c r="D154" s="69"/>
      <c r="E154" s="2">
        <f t="shared" si="5"/>
        <v>5500</v>
      </c>
    </row>
    <row r="155" spans="1:5" ht="15" customHeight="1" x14ac:dyDescent="0.3">
      <c r="A155" s="23" t="s">
        <v>71</v>
      </c>
      <c r="B155" s="2" t="s">
        <v>116</v>
      </c>
      <c r="C155" s="30">
        <v>9000</v>
      </c>
      <c r="D155" s="69"/>
      <c r="E155" s="2">
        <f t="shared" si="5"/>
        <v>9000</v>
      </c>
    </row>
    <row r="156" spans="1:5" ht="15" customHeight="1" x14ac:dyDescent="0.3">
      <c r="A156" s="23" t="s">
        <v>71</v>
      </c>
      <c r="B156" s="2" t="s">
        <v>117</v>
      </c>
      <c r="C156" s="30">
        <v>1000</v>
      </c>
      <c r="D156" s="69"/>
      <c r="E156" s="2">
        <f t="shared" si="5"/>
        <v>1000</v>
      </c>
    </row>
    <row r="157" spans="1:5" ht="15" customHeight="1" x14ac:dyDescent="0.3">
      <c r="A157" s="23" t="s">
        <v>71</v>
      </c>
      <c r="B157" s="2" t="s">
        <v>118</v>
      </c>
      <c r="C157" s="30">
        <v>2500</v>
      </c>
      <c r="D157" s="69"/>
      <c r="E157" s="2">
        <f t="shared" si="5"/>
        <v>2500</v>
      </c>
    </row>
    <row r="158" spans="1:5" ht="15" customHeight="1" x14ac:dyDescent="0.3">
      <c r="A158" s="23"/>
      <c r="D158" s="69"/>
    </row>
    <row r="159" spans="1:5" ht="15" customHeight="1" x14ac:dyDescent="0.3">
      <c r="A159" s="22">
        <v>640</v>
      </c>
      <c r="B159" s="1" t="s">
        <v>119</v>
      </c>
      <c r="C159" s="59">
        <f t="shared" ref="C159" si="6">SUM(C160:C162)</f>
        <v>5125</v>
      </c>
      <c r="D159" s="69"/>
      <c r="E159" s="1">
        <f t="shared" si="5"/>
        <v>5125</v>
      </c>
    </row>
    <row r="160" spans="1:5" ht="15" customHeight="1" x14ac:dyDescent="0.3">
      <c r="A160" s="23" t="s">
        <v>120</v>
      </c>
      <c r="B160" s="2" t="s">
        <v>121</v>
      </c>
      <c r="C160" s="30">
        <v>2425</v>
      </c>
      <c r="D160" s="69"/>
      <c r="E160" s="2">
        <f t="shared" si="5"/>
        <v>2425</v>
      </c>
    </row>
    <row r="161" spans="1:5" ht="15" customHeight="1" x14ac:dyDescent="0.3">
      <c r="A161" s="23" t="s">
        <v>120</v>
      </c>
      <c r="B161" s="2" t="s">
        <v>394</v>
      </c>
      <c r="C161" s="30">
        <v>2000</v>
      </c>
      <c r="D161" s="69"/>
      <c r="E161" s="2">
        <f t="shared" si="5"/>
        <v>2000</v>
      </c>
    </row>
    <row r="162" spans="1:5" ht="15" customHeight="1" x14ac:dyDescent="0.3">
      <c r="A162" s="23" t="s">
        <v>120</v>
      </c>
      <c r="B162" s="2" t="s">
        <v>122</v>
      </c>
      <c r="C162" s="30">
        <v>700</v>
      </c>
      <c r="D162" s="69"/>
      <c r="E162" s="2">
        <f t="shared" si="5"/>
        <v>700</v>
      </c>
    </row>
    <row r="163" spans="1:5" ht="15" customHeight="1" x14ac:dyDescent="0.3">
      <c r="A163" s="23"/>
      <c r="D163" s="69"/>
    </row>
    <row r="164" spans="1:5" ht="15" customHeight="1" x14ac:dyDescent="0.3">
      <c r="A164" s="22" t="s">
        <v>309</v>
      </c>
      <c r="B164" s="1" t="s">
        <v>123</v>
      </c>
      <c r="C164" s="59">
        <f t="shared" ref="C164" si="7">SUM(C165:C167)</f>
        <v>25473</v>
      </c>
      <c r="D164" s="69"/>
      <c r="E164" s="1">
        <f t="shared" si="5"/>
        <v>25473</v>
      </c>
    </row>
    <row r="165" spans="1:5" ht="15" customHeight="1" x14ac:dyDescent="0.3">
      <c r="A165" s="23" t="s">
        <v>67</v>
      </c>
      <c r="B165" s="2" t="s">
        <v>124</v>
      </c>
      <c r="C165" s="30">
        <v>15720</v>
      </c>
      <c r="D165" s="69"/>
      <c r="E165" s="2">
        <f t="shared" si="5"/>
        <v>15720</v>
      </c>
    </row>
    <row r="166" spans="1:5" ht="15" customHeight="1" x14ac:dyDescent="0.3">
      <c r="A166" s="23" t="s">
        <v>69</v>
      </c>
      <c r="B166" s="2" t="s">
        <v>70</v>
      </c>
      <c r="C166" s="30">
        <v>5503</v>
      </c>
      <c r="D166" s="69"/>
      <c r="E166" s="2">
        <f t="shared" si="5"/>
        <v>5503</v>
      </c>
    </row>
    <row r="167" spans="1:5" ht="15" customHeight="1" x14ac:dyDescent="0.3">
      <c r="A167" s="23" t="s">
        <v>71</v>
      </c>
      <c r="B167" s="2" t="s">
        <v>125</v>
      </c>
      <c r="C167" s="30">
        <v>4250</v>
      </c>
      <c r="D167" s="69"/>
      <c r="E167" s="2">
        <f t="shared" si="5"/>
        <v>4250</v>
      </c>
    </row>
    <row r="168" spans="1:5" ht="15" customHeight="1" x14ac:dyDescent="0.3">
      <c r="A168" s="23"/>
      <c r="D168" s="69"/>
    </row>
    <row r="169" spans="1:5" ht="15" customHeight="1" x14ac:dyDescent="0.3">
      <c r="A169" s="22" t="s">
        <v>309</v>
      </c>
      <c r="B169" s="1" t="s">
        <v>126</v>
      </c>
      <c r="C169" s="59">
        <f>SUM(C170+C171)</f>
        <v>4958</v>
      </c>
      <c r="D169" s="69"/>
      <c r="E169" s="1">
        <f t="shared" si="5"/>
        <v>4958</v>
      </c>
    </row>
    <row r="170" spans="1:5" ht="15" customHeight="1" x14ac:dyDescent="0.3">
      <c r="A170" s="23" t="s">
        <v>71</v>
      </c>
      <c r="B170" s="2" t="s">
        <v>317</v>
      </c>
      <c r="C170" s="30">
        <v>2610</v>
      </c>
      <c r="D170" s="69"/>
      <c r="E170" s="2">
        <f t="shared" si="5"/>
        <v>2610</v>
      </c>
    </row>
    <row r="171" spans="1:5" ht="15" customHeight="1" x14ac:dyDescent="0.3">
      <c r="A171" s="23" t="s">
        <v>71</v>
      </c>
      <c r="B171" s="2" t="s">
        <v>378</v>
      </c>
      <c r="C171" s="30">
        <v>2348</v>
      </c>
      <c r="D171" s="69"/>
      <c r="E171" s="2">
        <f t="shared" si="5"/>
        <v>2348</v>
      </c>
    </row>
    <row r="172" spans="1:5" ht="15" customHeight="1" x14ac:dyDescent="0.3">
      <c r="A172" s="23"/>
      <c r="D172" s="69"/>
    </row>
    <row r="173" spans="1:5" ht="15" customHeight="1" x14ac:dyDescent="0.3">
      <c r="A173" s="22" t="s">
        <v>127</v>
      </c>
      <c r="B173" s="1" t="s">
        <v>128</v>
      </c>
      <c r="C173" s="59">
        <f t="shared" ref="C173" si="8">SUM(C174:C176)</f>
        <v>8600</v>
      </c>
      <c r="D173" s="69"/>
      <c r="E173" s="1">
        <f t="shared" si="5"/>
        <v>8600</v>
      </c>
    </row>
    <row r="174" spans="1:5" ht="15" customHeight="1" x14ac:dyDescent="0.3">
      <c r="A174" s="23" t="s">
        <v>71</v>
      </c>
      <c r="B174" s="2" t="s">
        <v>129</v>
      </c>
      <c r="C174" s="30">
        <v>6000</v>
      </c>
      <c r="D174" s="69"/>
      <c r="E174" s="2">
        <f t="shared" si="5"/>
        <v>6000</v>
      </c>
    </row>
    <row r="175" spans="1:5" ht="15" customHeight="1" x14ac:dyDescent="0.3">
      <c r="A175" s="23" t="s">
        <v>71</v>
      </c>
      <c r="B175" s="2" t="s">
        <v>130</v>
      </c>
      <c r="C175" s="30">
        <v>1500</v>
      </c>
      <c r="D175" s="69"/>
      <c r="E175" s="2">
        <f t="shared" si="5"/>
        <v>1500</v>
      </c>
    </row>
    <row r="176" spans="1:5" ht="15" customHeight="1" x14ac:dyDescent="0.3">
      <c r="A176" s="23" t="s">
        <v>71</v>
      </c>
      <c r="B176" s="2" t="s">
        <v>131</v>
      </c>
      <c r="C176" s="30">
        <v>1100</v>
      </c>
      <c r="D176" s="69"/>
      <c r="E176" s="2">
        <f t="shared" si="5"/>
        <v>1100</v>
      </c>
    </row>
    <row r="177" spans="1:5" ht="15" customHeight="1" x14ac:dyDescent="0.3">
      <c r="A177" s="23"/>
      <c r="D177" s="69"/>
    </row>
    <row r="178" spans="1:5" ht="15" customHeight="1" x14ac:dyDescent="0.3">
      <c r="A178" s="22" t="s">
        <v>132</v>
      </c>
      <c r="B178" s="1" t="s">
        <v>133</v>
      </c>
      <c r="C178" s="59">
        <f t="shared" ref="C178" si="9">SUM(C179:C181)</f>
        <v>16027</v>
      </c>
      <c r="D178" s="69"/>
      <c r="E178" s="1">
        <f t="shared" si="5"/>
        <v>16027</v>
      </c>
    </row>
    <row r="179" spans="1:5" ht="15" customHeight="1" x14ac:dyDescent="0.3">
      <c r="A179" s="23" t="s">
        <v>67</v>
      </c>
      <c r="B179" s="2" t="s">
        <v>134</v>
      </c>
      <c r="C179" s="30">
        <v>11100</v>
      </c>
      <c r="D179" s="69"/>
      <c r="E179" s="2">
        <f t="shared" si="5"/>
        <v>11100</v>
      </c>
    </row>
    <row r="180" spans="1:5" ht="15" customHeight="1" x14ac:dyDescent="0.3">
      <c r="A180" s="23" t="s">
        <v>69</v>
      </c>
      <c r="B180" s="2" t="s">
        <v>70</v>
      </c>
      <c r="C180" s="30">
        <v>3827</v>
      </c>
      <c r="D180" s="69"/>
      <c r="E180" s="2">
        <f t="shared" si="5"/>
        <v>3827</v>
      </c>
    </row>
    <row r="181" spans="1:5" ht="15" customHeight="1" x14ac:dyDescent="0.3">
      <c r="A181" s="23" t="s">
        <v>71</v>
      </c>
      <c r="B181" s="2" t="s">
        <v>125</v>
      </c>
      <c r="C181" s="30">
        <v>1100</v>
      </c>
      <c r="D181" s="69"/>
      <c r="E181" s="2">
        <f t="shared" si="5"/>
        <v>1100</v>
      </c>
    </row>
    <row r="182" spans="1:5" ht="15" customHeight="1" x14ac:dyDescent="0.3">
      <c r="A182" s="23"/>
      <c r="D182" s="69"/>
    </row>
    <row r="183" spans="1:5" ht="15" customHeight="1" x14ac:dyDescent="0.3">
      <c r="A183" s="22" t="s">
        <v>135</v>
      </c>
      <c r="B183" s="1" t="s">
        <v>136</v>
      </c>
      <c r="C183" s="59">
        <f t="shared" ref="C183" si="10">SUM(C184)</f>
        <v>3500</v>
      </c>
      <c r="D183" s="69"/>
      <c r="E183" s="1">
        <f t="shared" si="5"/>
        <v>3500</v>
      </c>
    </row>
    <row r="184" spans="1:5" ht="15" customHeight="1" x14ac:dyDescent="0.3">
      <c r="A184" s="23" t="s">
        <v>71</v>
      </c>
      <c r="B184" s="2" t="s">
        <v>136</v>
      </c>
      <c r="C184" s="30">
        <v>3500</v>
      </c>
      <c r="D184" s="69"/>
      <c r="E184" s="2">
        <f t="shared" si="5"/>
        <v>3500</v>
      </c>
    </row>
    <row r="185" spans="1:5" ht="15" customHeight="1" x14ac:dyDescent="0.3">
      <c r="A185" s="23"/>
      <c r="D185" s="69"/>
    </row>
    <row r="186" spans="1:5" ht="15" customHeight="1" x14ac:dyDescent="0.3">
      <c r="A186" s="22" t="s">
        <v>137</v>
      </c>
      <c r="B186" s="1" t="s">
        <v>138</v>
      </c>
      <c r="C186" s="59">
        <f t="shared" ref="C186" si="11">SUM(C187:C187)</f>
        <v>3000</v>
      </c>
      <c r="D186" s="69"/>
      <c r="E186" s="1">
        <f t="shared" si="5"/>
        <v>3000</v>
      </c>
    </row>
    <row r="187" spans="1:5" ht="15" customHeight="1" x14ac:dyDescent="0.3">
      <c r="A187" s="23" t="s">
        <v>139</v>
      </c>
      <c r="B187" s="2" t="s">
        <v>140</v>
      </c>
      <c r="C187" s="30">
        <v>3000</v>
      </c>
      <c r="D187" s="69"/>
      <c r="E187" s="2">
        <f t="shared" si="5"/>
        <v>3000</v>
      </c>
    </row>
    <row r="188" spans="1:5" ht="15" customHeight="1" x14ac:dyDescent="0.3">
      <c r="A188" s="23"/>
      <c r="D188" s="69"/>
    </row>
    <row r="189" spans="1:5" ht="15" customHeight="1" x14ac:dyDescent="0.3">
      <c r="A189" s="22" t="s">
        <v>141</v>
      </c>
      <c r="B189" s="1" t="s">
        <v>142</v>
      </c>
      <c r="C189" s="60">
        <f t="shared" ref="C189" si="12">C190+C195</f>
        <v>122473</v>
      </c>
      <c r="D189" s="69"/>
      <c r="E189" s="1">
        <f t="shared" si="5"/>
        <v>122473</v>
      </c>
    </row>
    <row r="190" spans="1:5" ht="15" customHeight="1" x14ac:dyDescent="0.3">
      <c r="A190" s="23"/>
      <c r="B190" s="1" t="s">
        <v>143</v>
      </c>
      <c r="C190" s="60">
        <f t="shared" ref="C190" si="13">SUM(C191:C194)</f>
        <v>85823</v>
      </c>
      <c r="D190" s="69"/>
      <c r="E190" s="2">
        <f t="shared" si="5"/>
        <v>85823</v>
      </c>
    </row>
    <row r="191" spans="1:5" ht="15" customHeight="1" x14ac:dyDescent="0.3">
      <c r="A191" s="23" t="s">
        <v>67</v>
      </c>
      <c r="B191" s="2" t="s">
        <v>144</v>
      </c>
      <c r="C191" s="78">
        <v>53291</v>
      </c>
      <c r="D191" s="69"/>
      <c r="E191" s="2">
        <f t="shared" si="5"/>
        <v>53291</v>
      </c>
    </row>
    <row r="192" spans="1:5" ht="15" customHeight="1" x14ac:dyDescent="0.3">
      <c r="A192" s="23" t="s">
        <v>69</v>
      </c>
      <c r="B192" s="2" t="s">
        <v>70</v>
      </c>
      <c r="C192" s="78">
        <v>18842</v>
      </c>
      <c r="D192" s="69"/>
      <c r="E192" s="2">
        <f t="shared" si="5"/>
        <v>18842</v>
      </c>
    </row>
    <row r="193" spans="1:5" ht="15" customHeight="1" x14ac:dyDescent="0.3">
      <c r="A193" s="23" t="s">
        <v>71</v>
      </c>
      <c r="B193" s="2" t="s">
        <v>72</v>
      </c>
      <c r="C193" s="30">
        <v>13590</v>
      </c>
      <c r="D193" s="69"/>
      <c r="E193" s="2">
        <f t="shared" si="5"/>
        <v>13590</v>
      </c>
    </row>
    <row r="194" spans="1:5" ht="15" customHeight="1" x14ac:dyDescent="0.3">
      <c r="A194" s="23" t="s">
        <v>120</v>
      </c>
      <c r="B194" s="2" t="s">
        <v>145</v>
      </c>
      <c r="C194" s="30">
        <v>100</v>
      </c>
      <c r="D194" s="69"/>
      <c r="E194" s="2">
        <f t="shared" si="5"/>
        <v>100</v>
      </c>
    </row>
    <row r="195" spans="1:5" ht="15" customHeight="1" x14ac:dyDescent="0.3">
      <c r="A195" s="23"/>
      <c r="B195" s="1" t="s">
        <v>146</v>
      </c>
      <c r="C195" s="59">
        <f>SUM(C196:C199)</f>
        <v>36650</v>
      </c>
      <c r="D195" s="69"/>
      <c r="E195" s="2">
        <f t="shared" si="5"/>
        <v>36650</v>
      </c>
    </row>
    <row r="196" spans="1:5" ht="15" customHeight="1" x14ac:dyDescent="0.3">
      <c r="A196" s="23" t="s">
        <v>67</v>
      </c>
      <c r="B196" s="2" t="s">
        <v>144</v>
      </c>
      <c r="C196" s="30">
        <v>25000</v>
      </c>
      <c r="D196" s="69"/>
      <c r="E196" s="2">
        <f t="shared" si="5"/>
        <v>25000</v>
      </c>
    </row>
    <row r="197" spans="1:5" ht="15" customHeight="1" x14ac:dyDescent="0.3">
      <c r="A197" s="23" t="s">
        <v>69</v>
      </c>
      <c r="B197" s="2" t="s">
        <v>70</v>
      </c>
      <c r="C197" s="30">
        <v>8750</v>
      </c>
      <c r="D197" s="69"/>
      <c r="E197" s="2">
        <f t="shared" si="5"/>
        <v>8750</v>
      </c>
    </row>
    <row r="198" spans="1:5" ht="15" customHeight="1" x14ac:dyDescent="0.3">
      <c r="A198" s="23" t="s">
        <v>71</v>
      </c>
      <c r="B198" s="2" t="s">
        <v>72</v>
      </c>
      <c r="C198" s="30">
        <v>2600</v>
      </c>
      <c r="D198" s="69"/>
      <c r="E198" s="2">
        <f t="shared" si="5"/>
        <v>2600</v>
      </c>
    </row>
    <row r="199" spans="1:5" ht="15" customHeight="1" x14ac:dyDescent="0.3">
      <c r="A199" s="23" t="s">
        <v>120</v>
      </c>
      <c r="B199" s="2" t="s">
        <v>209</v>
      </c>
      <c r="C199" s="30">
        <v>300</v>
      </c>
      <c r="D199" s="69"/>
      <c r="E199" s="2">
        <f t="shared" si="5"/>
        <v>300</v>
      </c>
    </row>
    <row r="200" spans="1:5" ht="15" customHeight="1" x14ac:dyDescent="0.3">
      <c r="A200" s="23"/>
      <c r="D200" s="69"/>
    </row>
    <row r="201" spans="1:5" ht="15" customHeight="1" x14ac:dyDescent="0.3">
      <c r="A201" s="22" t="s">
        <v>147</v>
      </c>
      <c r="B201" s="1" t="s">
        <v>148</v>
      </c>
      <c r="C201" s="59">
        <f>C202</f>
        <v>5600</v>
      </c>
      <c r="D201" s="69"/>
      <c r="E201" s="1">
        <f t="shared" si="5"/>
        <v>5600</v>
      </c>
    </row>
    <row r="202" spans="1:5" ht="15" customHeight="1" x14ac:dyDescent="0.3">
      <c r="A202" s="23" t="s">
        <v>71</v>
      </c>
      <c r="B202" s="2" t="s">
        <v>72</v>
      </c>
      <c r="C202" s="30">
        <v>5600</v>
      </c>
      <c r="D202" s="69"/>
      <c r="E202" s="2">
        <f t="shared" si="5"/>
        <v>5600</v>
      </c>
    </row>
    <row r="203" spans="1:5" ht="15" customHeight="1" x14ac:dyDescent="0.3">
      <c r="A203" s="23"/>
      <c r="D203" s="69"/>
    </row>
    <row r="204" spans="1:5" ht="15" customHeight="1" x14ac:dyDescent="0.3">
      <c r="A204" s="22" t="s">
        <v>149</v>
      </c>
      <c r="B204" s="1" t="s">
        <v>150</v>
      </c>
      <c r="C204" s="59">
        <f>SUM(C205:C208)</f>
        <v>137342</v>
      </c>
      <c r="D204" s="69"/>
      <c r="E204" s="1">
        <f t="shared" ref="E204:E247" si="14">D204+C204</f>
        <v>137342</v>
      </c>
    </row>
    <row r="205" spans="1:5" ht="15" customHeight="1" x14ac:dyDescent="0.3">
      <c r="A205" s="23" t="s">
        <v>151</v>
      </c>
      <c r="B205" s="2" t="s">
        <v>152</v>
      </c>
      <c r="C205" s="30">
        <v>342</v>
      </c>
      <c r="D205" s="69"/>
      <c r="E205" s="2">
        <f t="shared" si="14"/>
        <v>342</v>
      </c>
    </row>
    <row r="206" spans="1:5" ht="15" customHeight="1" x14ac:dyDescent="0.3">
      <c r="A206" s="23" t="s">
        <v>151</v>
      </c>
      <c r="B206" s="2" t="s">
        <v>318</v>
      </c>
      <c r="C206" s="30">
        <v>117000</v>
      </c>
      <c r="D206" s="69"/>
      <c r="E206" s="2">
        <f t="shared" si="14"/>
        <v>117000</v>
      </c>
    </row>
    <row r="207" spans="1:5" ht="15" customHeight="1" x14ac:dyDescent="0.3">
      <c r="A207" s="23" t="s">
        <v>298</v>
      </c>
      <c r="B207" s="2" t="s">
        <v>299</v>
      </c>
      <c r="C207" s="30">
        <v>10000</v>
      </c>
      <c r="D207" s="69"/>
      <c r="E207" s="2">
        <f t="shared" si="14"/>
        <v>10000</v>
      </c>
    </row>
    <row r="208" spans="1:5" ht="15" customHeight="1" x14ac:dyDescent="0.3">
      <c r="A208" s="23" t="s">
        <v>151</v>
      </c>
      <c r="B208" s="2" t="s">
        <v>381</v>
      </c>
      <c r="C208" s="30">
        <v>10000</v>
      </c>
      <c r="D208" s="69"/>
      <c r="E208" s="2">
        <f t="shared" si="14"/>
        <v>10000</v>
      </c>
    </row>
    <row r="209" spans="1:5" ht="15" customHeight="1" x14ac:dyDescent="0.3">
      <c r="A209" s="23"/>
      <c r="D209" s="69"/>
    </row>
    <row r="210" spans="1:5" ht="15" customHeight="1" x14ac:dyDescent="0.3">
      <c r="A210" s="22" t="s">
        <v>308</v>
      </c>
      <c r="B210" s="1" t="s">
        <v>153</v>
      </c>
      <c r="C210" s="59">
        <f t="shared" ref="C210" si="15">SUM(C211:C215)</f>
        <v>336400</v>
      </c>
      <c r="D210" s="69"/>
      <c r="E210" s="1">
        <f t="shared" si="14"/>
        <v>336400</v>
      </c>
    </row>
    <row r="211" spans="1:5" ht="15" customHeight="1" x14ac:dyDescent="0.3">
      <c r="A211" s="23" t="s">
        <v>71</v>
      </c>
      <c r="B211" s="2" t="s">
        <v>379</v>
      </c>
      <c r="C211" s="30">
        <v>300</v>
      </c>
      <c r="D211" s="69"/>
      <c r="E211" s="2">
        <f t="shared" si="14"/>
        <v>300</v>
      </c>
    </row>
    <row r="212" spans="1:5" ht="15" customHeight="1" x14ac:dyDescent="0.3">
      <c r="A212" s="23" t="s">
        <v>71</v>
      </c>
      <c r="B212" s="2" t="s">
        <v>154</v>
      </c>
      <c r="C212" s="30">
        <v>1100</v>
      </c>
      <c r="D212" s="69"/>
      <c r="E212" s="2">
        <f t="shared" si="14"/>
        <v>1100</v>
      </c>
    </row>
    <row r="213" spans="1:5" ht="15" customHeight="1" x14ac:dyDescent="0.3">
      <c r="A213" s="23" t="s">
        <v>120</v>
      </c>
      <c r="B213" s="2" t="s">
        <v>319</v>
      </c>
      <c r="C213" s="30">
        <v>55200</v>
      </c>
      <c r="D213" s="69"/>
      <c r="E213" s="2">
        <f t="shared" si="14"/>
        <v>55200</v>
      </c>
    </row>
    <row r="214" spans="1:5" ht="15" customHeight="1" x14ac:dyDescent="0.3">
      <c r="A214" s="23" t="s">
        <v>120</v>
      </c>
      <c r="B214" s="2" t="s">
        <v>320</v>
      </c>
      <c r="C214" s="30">
        <v>85000</v>
      </c>
      <c r="D214" s="69"/>
      <c r="E214" s="2">
        <f t="shared" si="14"/>
        <v>85000</v>
      </c>
    </row>
    <row r="215" spans="1:5" ht="15" customHeight="1" x14ac:dyDescent="0.3">
      <c r="A215" s="23" t="s">
        <v>120</v>
      </c>
      <c r="B215" s="2" t="s">
        <v>321</v>
      </c>
      <c r="C215" s="30">
        <v>194800</v>
      </c>
      <c r="D215" s="69"/>
      <c r="E215" s="2">
        <f t="shared" si="14"/>
        <v>194800</v>
      </c>
    </row>
    <row r="216" spans="1:5" ht="15" customHeight="1" x14ac:dyDescent="0.3">
      <c r="A216" s="23"/>
      <c r="D216" s="69"/>
    </row>
    <row r="217" spans="1:5" ht="15" customHeight="1" x14ac:dyDescent="0.3">
      <c r="A217" s="22" t="s">
        <v>155</v>
      </c>
      <c r="B217" s="1" t="s">
        <v>156</v>
      </c>
      <c r="C217" s="59">
        <f t="shared" ref="C217" si="16">SUM(C218)</f>
        <v>800</v>
      </c>
      <c r="D217" s="69"/>
      <c r="E217" s="1">
        <f t="shared" si="14"/>
        <v>800</v>
      </c>
    </row>
    <row r="218" spans="1:5" ht="15" customHeight="1" x14ac:dyDescent="0.3">
      <c r="A218" s="23" t="s">
        <v>157</v>
      </c>
      <c r="B218" s="2" t="s">
        <v>158</v>
      </c>
      <c r="C218" s="30">
        <v>800</v>
      </c>
      <c r="D218" s="69"/>
      <c r="E218" s="2">
        <f t="shared" si="14"/>
        <v>800</v>
      </c>
    </row>
    <row r="219" spans="1:5" ht="15" customHeight="1" x14ac:dyDescent="0.3">
      <c r="A219" s="23"/>
      <c r="D219" s="69"/>
    </row>
    <row r="220" spans="1:5" ht="15" customHeight="1" x14ac:dyDescent="0.3">
      <c r="A220" s="22" t="s">
        <v>159</v>
      </c>
      <c r="B220" s="1" t="s">
        <v>160</v>
      </c>
      <c r="C220" s="60">
        <f t="shared" ref="C220" si="17">SUM(C221:C225)</f>
        <v>46656.92</v>
      </c>
      <c r="D220" s="69"/>
      <c r="E220" s="70">
        <f t="shared" si="14"/>
        <v>46656.92</v>
      </c>
    </row>
    <row r="221" spans="1:5" ht="15" customHeight="1" x14ac:dyDescent="0.3">
      <c r="A221" s="23" t="s">
        <v>67</v>
      </c>
      <c r="B221" s="2" t="s">
        <v>161</v>
      </c>
      <c r="C221" s="78">
        <v>11697.92</v>
      </c>
      <c r="D221" s="69"/>
      <c r="E221" s="7">
        <f t="shared" si="14"/>
        <v>11697.92</v>
      </c>
    </row>
    <row r="222" spans="1:5" ht="15" customHeight="1" x14ac:dyDescent="0.3">
      <c r="A222" s="23" t="s">
        <v>69</v>
      </c>
      <c r="B222" s="2" t="s">
        <v>162</v>
      </c>
      <c r="C222" s="30">
        <v>3639</v>
      </c>
      <c r="D222" s="69"/>
      <c r="E222" s="2">
        <f t="shared" si="14"/>
        <v>3639</v>
      </c>
    </row>
    <row r="223" spans="1:5" ht="15" customHeight="1" x14ac:dyDescent="0.3">
      <c r="A223" s="23" t="s">
        <v>71</v>
      </c>
      <c r="B223" s="2" t="s">
        <v>72</v>
      </c>
      <c r="C223" s="30">
        <v>1200</v>
      </c>
      <c r="D223" s="69"/>
      <c r="E223" s="2">
        <f t="shared" si="14"/>
        <v>1200</v>
      </c>
    </row>
    <row r="224" spans="1:5" ht="15" customHeight="1" x14ac:dyDescent="0.3">
      <c r="A224" s="23" t="s">
        <v>120</v>
      </c>
      <c r="B224" s="57" t="s">
        <v>209</v>
      </c>
      <c r="C224" s="30">
        <v>120</v>
      </c>
      <c r="D224" s="69"/>
      <c r="E224" s="2">
        <f t="shared" si="14"/>
        <v>120</v>
      </c>
    </row>
    <row r="225" spans="1:5" ht="15" customHeight="1" x14ac:dyDescent="0.3">
      <c r="A225" s="23" t="s">
        <v>71</v>
      </c>
      <c r="B225" s="2" t="s">
        <v>163</v>
      </c>
      <c r="C225" s="30">
        <v>30000</v>
      </c>
      <c r="D225" s="69"/>
      <c r="E225" s="2">
        <f t="shared" si="14"/>
        <v>30000</v>
      </c>
    </row>
    <row r="226" spans="1:5" ht="15" customHeight="1" x14ac:dyDescent="0.3">
      <c r="A226" s="23"/>
      <c r="D226" s="69"/>
    </row>
    <row r="227" spans="1:5" ht="15" customHeight="1" x14ac:dyDescent="0.3">
      <c r="A227" s="22" t="s">
        <v>164</v>
      </c>
      <c r="B227" s="1" t="s">
        <v>165</v>
      </c>
      <c r="C227" s="59">
        <f>SUM(C228:C237)</f>
        <v>183330</v>
      </c>
      <c r="D227" s="69"/>
      <c r="E227" s="1">
        <f t="shared" si="14"/>
        <v>183330</v>
      </c>
    </row>
    <row r="228" spans="1:5" ht="15" customHeight="1" x14ac:dyDescent="0.3">
      <c r="A228" s="23" t="s">
        <v>67</v>
      </c>
      <c r="B228" s="2" t="s">
        <v>166</v>
      </c>
      <c r="C228" s="30">
        <v>3850</v>
      </c>
      <c r="D228" s="69"/>
      <c r="E228" s="2">
        <f t="shared" si="14"/>
        <v>3850</v>
      </c>
    </row>
    <row r="229" spans="1:5" ht="15" customHeight="1" x14ac:dyDescent="0.3">
      <c r="A229" s="23" t="s">
        <v>69</v>
      </c>
      <c r="B229" s="2" t="s">
        <v>167</v>
      </c>
      <c r="C229" s="30">
        <v>1140</v>
      </c>
      <c r="D229" s="69"/>
      <c r="E229" s="2">
        <f t="shared" si="14"/>
        <v>1140</v>
      </c>
    </row>
    <row r="230" spans="1:5" ht="15" customHeight="1" x14ac:dyDescent="0.3">
      <c r="A230" s="23" t="s">
        <v>71</v>
      </c>
      <c r="B230" s="2" t="s">
        <v>168</v>
      </c>
      <c r="C230" s="30">
        <v>1000</v>
      </c>
      <c r="D230" s="69"/>
      <c r="E230" s="2">
        <f t="shared" si="14"/>
        <v>1000</v>
      </c>
    </row>
    <row r="231" spans="1:5" ht="15" customHeight="1" x14ac:dyDescent="0.3">
      <c r="A231" s="23" t="s">
        <v>120</v>
      </c>
      <c r="B231" s="2" t="s">
        <v>364</v>
      </c>
      <c r="C231" s="30">
        <v>100</v>
      </c>
      <c r="D231" s="69"/>
      <c r="E231" s="2">
        <f t="shared" si="14"/>
        <v>100</v>
      </c>
    </row>
    <row r="232" spans="1:5" ht="15" customHeight="1" x14ac:dyDescent="0.3">
      <c r="A232" s="23" t="s">
        <v>71</v>
      </c>
      <c r="B232" s="2" t="s">
        <v>393</v>
      </c>
      <c r="C232" s="30">
        <v>7000</v>
      </c>
      <c r="D232" s="69"/>
      <c r="E232" s="2">
        <f t="shared" si="14"/>
        <v>7000</v>
      </c>
    </row>
    <row r="233" spans="1:5" ht="15" customHeight="1" x14ac:dyDescent="0.3">
      <c r="A233" s="23" t="s">
        <v>71</v>
      </c>
      <c r="B233" s="2" t="s">
        <v>169</v>
      </c>
      <c r="C233" s="30">
        <v>700</v>
      </c>
      <c r="D233" s="69"/>
      <c r="E233" s="2">
        <f t="shared" si="14"/>
        <v>700</v>
      </c>
    </row>
    <row r="234" spans="1:5" ht="15" customHeight="1" x14ac:dyDescent="0.3">
      <c r="A234" s="23" t="s">
        <v>71</v>
      </c>
      <c r="B234" s="2" t="s">
        <v>289</v>
      </c>
      <c r="C234" s="30">
        <v>2540</v>
      </c>
      <c r="D234" s="69"/>
      <c r="E234" s="2">
        <f t="shared" si="14"/>
        <v>2540</v>
      </c>
    </row>
    <row r="235" spans="1:5" ht="15" customHeight="1" x14ac:dyDescent="0.3">
      <c r="A235" s="23" t="s">
        <v>120</v>
      </c>
      <c r="B235" s="2" t="s">
        <v>322</v>
      </c>
      <c r="C235" s="30">
        <v>154000</v>
      </c>
      <c r="D235" s="69"/>
      <c r="E235" s="2">
        <f t="shared" si="14"/>
        <v>154000</v>
      </c>
    </row>
    <row r="236" spans="1:5" ht="15" customHeight="1" x14ac:dyDescent="0.3">
      <c r="A236" s="23" t="s">
        <v>71</v>
      </c>
      <c r="B236" s="2" t="s">
        <v>296</v>
      </c>
      <c r="C236" s="30">
        <v>10000</v>
      </c>
      <c r="D236" s="69"/>
      <c r="E236" s="2">
        <f t="shared" si="14"/>
        <v>10000</v>
      </c>
    </row>
    <row r="237" spans="1:5" ht="15" customHeight="1" x14ac:dyDescent="0.3">
      <c r="A237" s="23" t="s">
        <v>71</v>
      </c>
      <c r="B237" s="2" t="s">
        <v>170</v>
      </c>
      <c r="C237" s="30">
        <v>3000</v>
      </c>
      <c r="D237" s="69"/>
      <c r="E237" s="2">
        <f t="shared" si="14"/>
        <v>3000</v>
      </c>
    </row>
    <row r="238" spans="1:5" ht="15" customHeight="1" x14ac:dyDescent="0.3">
      <c r="A238" s="23"/>
      <c r="D238" s="69"/>
    </row>
    <row r="239" spans="1:5" ht="15" customHeight="1" x14ac:dyDescent="0.3">
      <c r="A239" s="22" t="s">
        <v>171</v>
      </c>
      <c r="B239" s="1" t="s">
        <v>172</v>
      </c>
      <c r="C239" s="59">
        <f>SUM(C240:C243)</f>
        <v>76850</v>
      </c>
      <c r="D239" s="69"/>
      <c r="E239" s="1">
        <f t="shared" si="14"/>
        <v>76850</v>
      </c>
    </row>
    <row r="240" spans="1:5" ht="15" customHeight="1" x14ac:dyDescent="0.3">
      <c r="A240" s="23" t="s">
        <v>71</v>
      </c>
      <c r="B240" s="2" t="s">
        <v>173</v>
      </c>
      <c r="C240" s="30">
        <v>53000</v>
      </c>
      <c r="D240" s="69"/>
      <c r="E240" s="2">
        <f t="shared" si="14"/>
        <v>53000</v>
      </c>
    </row>
    <row r="241" spans="1:5" ht="15" customHeight="1" x14ac:dyDescent="0.3">
      <c r="A241" s="23" t="s">
        <v>71</v>
      </c>
      <c r="B241" s="2" t="s">
        <v>174</v>
      </c>
      <c r="C241" s="30">
        <v>350</v>
      </c>
      <c r="D241" s="69"/>
      <c r="E241" s="2">
        <f t="shared" si="14"/>
        <v>350</v>
      </c>
    </row>
    <row r="242" spans="1:5" ht="15" customHeight="1" x14ac:dyDescent="0.3">
      <c r="A242" s="23" t="s">
        <v>71</v>
      </c>
      <c r="B242" s="18" t="s">
        <v>175</v>
      </c>
      <c r="C242" s="30">
        <v>3500</v>
      </c>
      <c r="D242" s="69"/>
      <c r="E242" s="2">
        <f t="shared" si="14"/>
        <v>3500</v>
      </c>
    </row>
    <row r="243" spans="1:5" ht="15" customHeight="1" x14ac:dyDescent="0.3">
      <c r="A243" s="23" t="s">
        <v>120</v>
      </c>
      <c r="B243" s="2" t="s">
        <v>323</v>
      </c>
      <c r="C243" s="30">
        <v>20000</v>
      </c>
      <c r="D243" s="69"/>
      <c r="E243" s="2">
        <f t="shared" si="14"/>
        <v>20000</v>
      </c>
    </row>
    <row r="244" spans="1:5" ht="15" customHeight="1" x14ac:dyDescent="0.3">
      <c r="A244" s="23"/>
      <c r="D244" s="69"/>
    </row>
    <row r="245" spans="1:5" ht="15" customHeight="1" x14ac:dyDescent="0.3">
      <c r="A245" s="22" t="s">
        <v>176</v>
      </c>
      <c r="B245" s="1" t="s">
        <v>177</v>
      </c>
      <c r="C245" s="59">
        <f t="shared" ref="C245" si="18">SUM(C246:C247)</f>
        <v>900</v>
      </c>
      <c r="D245" s="69"/>
      <c r="E245" s="1">
        <f t="shared" si="14"/>
        <v>900</v>
      </c>
    </row>
    <row r="246" spans="1:5" ht="15" customHeight="1" x14ac:dyDescent="0.3">
      <c r="A246" s="23" t="s">
        <v>71</v>
      </c>
      <c r="B246" s="2" t="s">
        <v>178</v>
      </c>
      <c r="C246" s="30">
        <v>400</v>
      </c>
      <c r="D246" s="69"/>
      <c r="E246" s="2">
        <f t="shared" si="14"/>
        <v>400</v>
      </c>
    </row>
    <row r="247" spans="1:5" ht="15" customHeight="1" x14ac:dyDescent="0.3">
      <c r="A247" s="23" t="s">
        <v>71</v>
      </c>
      <c r="B247" s="2" t="s">
        <v>179</v>
      </c>
      <c r="C247" s="30">
        <v>500</v>
      </c>
      <c r="D247" s="69"/>
      <c r="E247" s="2">
        <f t="shared" si="14"/>
        <v>500</v>
      </c>
    </row>
    <row r="248" spans="1:5" ht="15" customHeight="1" x14ac:dyDescent="0.3">
      <c r="A248" s="23"/>
      <c r="D248" s="69"/>
    </row>
    <row r="249" spans="1:5" ht="15" customHeight="1" x14ac:dyDescent="0.3">
      <c r="A249" s="22" t="s">
        <v>180</v>
      </c>
      <c r="B249" s="1" t="s">
        <v>181</v>
      </c>
      <c r="C249" s="59">
        <f>SUM(C250:C252)</f>
        <v>97000</v>
      </c>
      <c r="D249" s="69"/>
      <c r="E249" s="59">
        <f>SUM(C249:D249)</f>
        <v>97000</v>
      </c>
    </row>
    <row r="250" spans="1:5" ht="15" customHeight="1" x14ac:dyDescent="0.3">
      <c r="A250" s="23" t="s">
        <v>120</v>
      </c>
      <c r="B250" s="2" t="s">
        <v>324</v>
      </c>
      <c r="C250" s="30">
        <v>80500</v>
      </c>
      <c r="D250" s="69">
        <v>-700</v>
      </c>
      <c r="E250" s="2">
        <f>D250+C250</f>
        <v>79800</v>
      </c>
    </row>
    <row r="251" spans="1:5" ht="15" customHeight="1" x14ac:dyDescent="0.3">
      <c r="A251" s="23" t="s">
        <v>120</v>
      </c>
      <c r="B251" s="2" t="s">
        <v>325</v>
      </c>
      <c r="C251" s="30">
        <v>16000</v>
      </c>
      <c r="D251" s="69">
        <v>700</v>
      </c>
      <c r="E251" s="2">
        <f>D251+C251</f>
        <v>16700</v>
      </c>
    </row>
    <row r="252" spans="1:5" ht="15" customHeight="1" x14ac:dyDescent="0.3">
      <c r="A252" s="23" t="s">
        <v>120</v>
      </c>
      <c r="B252" s="2" t="s">
        <v>326</v>
      </c>
      <c r="C252" s="30">
        <v>500</v>
      </c>
      <c r="D252" s="69"/>
      <c r="E252" s="2">
        <f>D252+C252</f>
        <v>500</v>
      </c>
    </row>
    <row r="253" spans="1:5" ht="15" customHeight="1" x14ac:dyDescent="0.3">
      <c r="A253" s="23"/>
      <c r="D253" s="69"/>
    </row>
    <row r="254" spans="1:5" ht="15" customHeight="1" x14ac:dyDescent="0.3">
      <c r="A254" s="22" t="s">
        <v>182</v>
      </c>
      <c r="B254" s="1" t="s">
        <v>183</v>
      </c>
      <c r="C254" s="59">
        <f>SUM(C255:C257)</f>
        <v>154000</v>
      </c>
      <c r="D254" s="69"/>
      <c r="E254" s="1">
        <f t="shared" ref="E254:E287" si="19">D254+C254</f>
        <v>154000</v>
      </c>
    </row>
    <row r="255" spans="1:5" ht="15" customHeight="1" x14ac:dyDescent="0.3">
      <c r="A255" s="23" t="s">
        <v>120</v>
      </c>
      <c r="B255" s="2" t="s">
        <v>327</v>
      </c>
      <c r="C255" s="30">
        <v>45000</v>
      </c>
      <c r="D255" s="69"/>
      <c r="E255" s="2">
        <f t="shared" si="19"/>
        <v>45000</v>
      </c>
    </row>
    <row r="256" spans="1:5" ht="15" customHeight="1" x14ac:dyDescent="0.3">
      <c r="A256" s="23" t="s">
        <v>120</v>
      </c>
      <c r="B256" s="2" t="s">
        <v>328</v>
      </c>
      <c r="C256" s="30">
        <v>109000</v>
      </c>
      <c r="D256" s="69"/>
      <c r="E256" s="2">
        <f t="shared" si="19"/>
        <v>109000</v>
      </c>
    </row>
    <row r="257" spans="1:5" ht="15" customHeight="1" x14ac:dyDescent="0.3">
      <c r="A257" s="23"/>
      <c r="D257" s="69"/>
    </row>
    <row r="258" spans="1:5" ht="15" customHeight="1" x14ac:dyDescent="0.3">
      <c r="A258" s="22" t="s">
        <v>184</v>
      </c>
      <c r="B258" s="1" t="s">
        <v>185</v>
      </c>
      <c r="C258" s="59">
        <f t="shared" ref="C258" si="20">SUM(C259)</f>
        <v>5000</v>
      </c>
      <c r="D258" s="69"/>
      <c r="E258" s="1">
        <f t="shared" si="19"/>
        <v>5000</v>
      </c>
    </row>
    <row r="259" spans="1:5" ht="15" customHeight="1" x14ac:dyDescent="0.3">
      <c r="A259" s="23" t="s">
        <v>120</v>
      </c>
      <c r="B259" s="2" t="s">
        <v>329</v>
      </c>
      <c r="C259" s="30">
        <v>5000</v>
      </c>
      <c r="D259" s="69"/>
      <c r="E259" s="2">
        <f t="shared" si="19"/>
        <v>5000</v>
      </c>
    </row>
    <row r="260" spans="1:5" ht="15" customHeight="1" x14ac:dyDescent="0.3">
      <c r="A260" s="23"/>
      <c r="D260" s="69"/>
    </row>
    <row r="261" spans="1:5" ht="15" customHeight="1" x14ac:dyDescent="0.3">
      <c r="A261" s="22" t="s">
        <v>186</v>
      </c>
      <c r="B261" s="1" t="s">
        <v>187</v>
      </c>
      <c r="C261" s="59">
        <f>SUM(C262:C282)</f>
        <v>87260</v>
      </c>
      <c r="D261" s="69"/>
      <c r="E261" s="1">
        <f t="shared" si="19"/>
        <v>87260</v>
      </c>
    </row>
    <row r="262" spans="1:5" ht="15" customHeight="1" x14ac:dyDescent="0.3">
      <c r="A262" s="23" t="s">
        <v>71</v>
      </c>
      <c r="B262" s="2" t="s">
        <v>188</v>
      </c>
      <c r="C262" s="30">
        <v>3000</v>
      </c>
      <c r="D262" s="69"/>
      <c r="E262" s="2">
        <f t="shared" si="19"/>
        <v>3000</v>
      </c>
    </row>
    <row r="263" spans="1:5" ht="15" customHeight="1" x14ac:dyDescent="0.3">
      <c r="A263" s="23" t="s">
        <v>71</v>
      </c>
      <c r="B263" s="2" t="s">
        <v>189</v>
      </c>
      <c r="C263" s="30">
        <v>12000</v>
      </c>
      <c r="D263" s="69"/>
      <c r="E263" s="2">
        <f t="shared" si="19"/>
        <v>12000</v>
      </c>
    </row>
    <row r="264" spans="1:5" ht="15" customHeight="1" x14ac:dyDescent="0.3">
      <c r="A264" s="23" t="s">
        <v>71</v>
      </c>
      <c r="B264" s="2" t="s">
        <v>190</v>
      </c>
      <c r="C264" s="30">
        <v>17000</v>
      </c>
      <c r="D264" s="69"/>
      <c r="E264" s="2">
        <f t="shared" si="19"/>
        <v>17000</v>
      </c>
    </row>
    <row r="265" spans="1:5" ht="15" customHeight="1" x14ac:dyDescent="0.3">
      <c r="A265" s="23" t="s">
        <v>71</v>
      </c>
      <c r="B265" s="2" t="s">
        <v>191</v>
      </c>
      <c r="C265" s="30">
        <v>300</v>
      </c>
      <c r="D265" s="71"/>
      <c r="E265" s="2">
        <f t="shared" si="19"/>
        <v>300</v>
      </c>
    </row>
    <row r="266" spans="1:5" ht="15" customHeight="1" x14ac:dyDescent="0.3">
      <c r="A266" s="23" t="s">
        <v>71</v>
      </c>
      <c r="B266" s="2" t="s">
        <v>192</v>
      </c>
      <c r="C266" s="30">
        <v>500</v>
      </c>
      <c r="D266" s="71"/>
      <c r="E266" s="2">
        <f t="shared" si="19"/>
        <v>500</v>
      </c>
    </row>
    <row r="267" spans="1:5" ht="15" customHeight="1" x14ac:dyDescent="0.3">
      <c r="A267" s="23" t="s">
        <v>71</v>
      </c>
      <c r="B267" s="2" t="s">
        <v>193</v>
      </c>
      <c r="C267" s="30">
        <v>500</v>
      </c>
      <c r="D267" s="69"/>
      <c r="E267" s="2">
        <f t="shared" si="19"/>
        <v>500</v>
      </c>
    </row>
    <row r="268" spans="1:5" ht="15" customHeight="1" x14ac:dyDescent="0.3">
      <c r="A268" s="23" t="s">
        <v>71</v>
      </c>
      <c r="B268" s="2" t="s">
        <v>352</v>
      </c>
      <c r="C268" s="30">
        <v>1300</v>
      </c>
      <c r="D268" s="69"/>
      <c r="E268" s="2">
        <f t="shared" si="19"/>
        <v>1300</v>
      </c>
    </row>
    <row r="269" spans="1:5" ht="15" customHeight="1" x14ac:dyDescent="0.3">
      <c r="A269" s="23" t="s">
        <v>120</v>
      </c>
      <c r="B269" s="2" t="s">
        <v>194</v>
      </c>
      <c r="C269" s="30">
        <v>2000</v>
      </c>
      <c r="D269" s="69"/>
      <c r="E269" s="2">
        <f t="shared" si="19"/>
        <v>2000</v>
      </c>
    </row>
    <row r="270" spans="1:5" ht="15" customHeight="1" x14ac:dyDescent="0.3">
      <c r="A270" s="23" t="s">
        <v>120</v>
      </c>
      <c r="B270" s="2" t="s">
        <v>330</v>
      </c>
      <c r="C270" s="30">
        <v>25000</v>
      </c>
      <c r="D270" s="69"/>
      <c r="E270" s="2">
        <f t="shared" si="19"/>
        <v>25000</v>
      </c>
    </row>
    <row r="271" spans="1:5" ht="15" customHeight="1" x14ac:dyDescent="0.3">
      <c r="A271" s="23" t="s">
        <v>120</v>
      </c>
      <c r="B271" s="2" t="s">
        <v>195</v>
      </c>
      <c r="C271" s="30">
        <v>2620</v>
      </c>
      <c r="D271" s="69"/>
      <c r="E271" s="2">
        <f t="shared" si="19"/>
        <v>2620</v>
      </c>
    </row>
    <row r="272" spans="1:5" ht="15" customHeight="1" x14ac:dyDescent="0.3">
      <c r="A272" s="23" t="s">
        <v>120</v>
      </c>
      <c r="B272" s="2" t="s">
        <v>196</v>
      </c>
      <c r="C272" s="30">
        <v>1310</v>
      </c>
      <c r="D272" s="69"/>
      <c r="E272" s="2">
        <f t="shared" si="19"/>
        <v>1310</v>
      </c>
    </row>
    <row r="273" spans="1:5" ht="15" customHeight="1" x14ac:dyDescent="0.3">
      <c r="A273" s="23" t="s">
        <v>120</v>
      </c>
      <c r="B273" s="2" t="s">
        <v>197</v>
      </c>
      <c r="C273" s="30">
        <v>8000</v>
      </c>
      <c r="D273" s="69"/>
      <c r="E273" s="2">
        <f t="shared" si="19"/>
        <v>8000</v>
      </c>
    </row>
    <row r="274" spans="1:5" ht="15" customHeight="1" x14ac:dyDescent="0.3">
      <c r="A274" s="23" t="s">
        <v>120</v>
      </c>
      <c r="B274" s="2" t="s">
        <v>290</v>
      </c>
      <c r="C274" s="30">
        <v>4910</v>
      </c>
      <c r="D274" s="69"/>
      <c r="E274" s="2">
        <f t="shared" si="19"/>
        <v>4910</v>
      </c>
    </row>
    <row r="275" spans="1:5" ht="15" customHeight="1" x14ac:dyDescent="0.3">
      <c r="A275" s="23" t="s">
        <v>120</v>
      </c>
      <c r="B275" s="2" t="s">
        <v>198</v>
      </c>
      <c r="C275" s="30">
        <v>350</v>
      </c>
      <c r="D275" s="69"/>
      <c r="E275" s="2">
        <f t="shared" si="19"/>
        <v>350</v>
      </c>
    </row>
    <row r="276" spans="1:5" ht="15" customHeight="1" x14ac:dyDescent="0.3">
      <c r="A276" s="23" t="s">
        <v>120</v>
      </c>
      <c r="B276" s="2" t="s">
        <v>199</v>
      </c>
      <c r="C276" s="30">
        <v>50</v>
      </c>
      <c r="D276" s="69"/>
      <c r="E276" s="2">
        <f t="shared" si="19"/>
        <v>50</v>
      </c>
    </row>
    <row r="277" spans="1:5" ht="15" customHeight="1" x14ac:dyDescent="0.3">
      <c r="A277" s="23" t="s">
        <v>120</v>
      </c>
      <c r="B277" s="2" t="s">
        <v>200</v>
      </c>
      <c r="C277" s="30">
        <v>800</v>
      </c>
      <c r="D277" s="69"/>
      <c r="E277" s="2">
        <f t="shared" si="19"/>
        <v>800</v>
      </c>
    </row>
    <row r="278" spans="1:5" ht="15" customHeight="1" x14ac:dyDescent="0.3">
      <c r="A278" s="23" t="s">
        <v>120</v>
      </c>
      <c r="B278" s="2" t="s">
        <v>201</v>
      </c>
      <c r="C278" s="30">
        <v>170</v>
      </c>
      <c r="D278" s="69"/>
      <c r="E278" s="2">
        <f t="shared" si="19"/>
        <v>170</v>
      </c>
    </row>
    <row r="279" spans="1:5" ht="15" customHeight="1" x14ac:dyDescent="0.3">
      <c r="A279" s="23" t="s">
        <v>120</v>
      </c>
      <c r="B279" s="2" t="s">
        <v>202</v>
      </c>
      <c r="C279" s="30">
        <v>5000</v>
      </c>
      <c r="D279" s="69"/>
      <c r="E279" s="2">
        <f t="shared" si="19"/>
        <v>5000</v>
      </c>
    </row>
    <row r="280" spans="1:5" ht="15" customHeight="1" x14ac:dyDescent="0.3">
      <c r="A280" s="23" t="s">
        <v>120</v>
      </c>
      <c r="B280" s="2" t="s">
        <v>203</v>
      </c>
      <c r="C280" s="30">
        <v>200</v>
      </c>
      <c r="D280" s="69"/>
      <c r="E280" s="2">
        <f t="shared" si="19"/>
        <v>200</v>
      </c>
    </row>
    <row r="281" spans="1:5" ht="15" customHeight="1" x14ac:dyDescent="0.3">
      <c r="A281" s="28" t="s">
        <v>120</v>
      </c>
      <c r="B281" s="18" t="s">
        <v>361</v>
      </c>
      <c r="C281" s="30">
        <v>250</v>
      </c>
      <c r="D281" s="69"/>
      <c r="E281" s="2">
        <f t="shared" si="19"/>
        <v>250</v>
      </c>
    </row>
    <row r="282" spans="1:5" ht="15" customHeight="1" x14ac:dyDescent="0.3">
      <c r="A282" s="28" t="s">
        <v>120</v>
      </c>
      <c r="B282" s="18" t="s">
        <v>380</v>
      </c>
      <c r="C282" s="30">
        <v>2000</v>
      </c>
      <c r="D282" s="69"/>
      <c r="E282" s="2">
        <f t="shared" si="19"/>
        <v>2000</v>
      </c>
    </row>
    <row r="283" spans="1:5" ht="15" customHeight="1" x14ac:dyDescent="0.3">
      <c r="A283" s="23"/>
      <c r="D283" s="69"/>
    </row>
    <row r="284" spans="1:5" ht="15" customHeight="1" x14ac:dyDescent="0.3">
      <c r="A284" s="22" t="s">
        <v>204</v>
      </c>
      <c r="B284" s="1" t="s">
        <v>205</v>
      </c>
      <c r="C284" s="59">
        <f>SUM(C285:C287)</f>
        <v>20039</v>
      </c>
      <c r="D284" s="69"/>
      <c r="E284" s="1">
        <f t="shared" si="19"/>
        <v>20039</v>
      </c>
    </row>
    <row r="285" spans="1:5" ht="15" customHeight="1" x14ac:dyDescent="0.3">
      <c r="A285" s="23" t="s">
        <v>67</v>
      </c>
      <c r="B285" s="2" t="s">
        <v>206</v>
      </c>
      <c r="C285" s="30">
        <v>14315</v>
      </c>
      <c r="D285" s="69"/>
      <c r="E285" s="2">
        <f t="shared" si="19"/>
        <v>14315</v>
      </c>
    </row>
    <row r="286" spans="1:5" ht="15" customHeight="1" x14ac:dyDescent="0.3">
      <c r="A286" s="23" t="s">
        <v>69</v>
      </c>
      <c r="B286" s="2" t="s">
        <v>70</v>
      </c>
      <c r="C286" s="30">
        <v>5004</v>
      </c>
      <c r="D286" s="69"/>
      <c r="E286" s="2">
        <f t="shared" si="19"/>
        <v>5004</v>
      </c>
    </row>
    <row r="287" spans="1:5" ht="15" customHeight="1" x14ac:dyDescent="0.3">
      <c r="A287" s="23" t="s">
        <v>71</v>
      </c>
      <c r="B287" s="2" t="s">
        <v>72</v>
      </c>
      <c r="C287" s="30">
        <v>720</v>
      </c>
      <c r="D287" s="69"/>
      <c r="E287" s="2">
        <f t="shared" si="19"/>
        <v>720</v>
      </c>
    </row>
    <row r="288" spans="1:5" ht="15" customHeight="1" x14ac:dyDescent="0.3">
      <c r="A288" s="23"/>
      <c r="D288" s="69"/>
    </row>
    <row r="289" spans="1:5" ht="15" customHeight="1" x14ac:dyDescent="0.3">
      <c r="A289" s="22" t="s">
        <v>207</v>
      </c>
      <c r="B289" s="1" t="s">
        <v>208</v>
      </c>
      <c r="C289" s="59">
        <f>SUM(C290:C301)</f>
        <v>741906</v>
      </c>
      <c r="D289" s="69"/>
      <c r="E289" s="1">
        <f>SUM(E290:E300)</f>
        <v>757670</v>
      </c>
    </row>
    <row r="290" spans="1:5" ht="15" customHeight="1" x14ac:dyDescent="0.3">
      <c r="A290" s="23" t="s">
        <v>157</v>
      </c>
      <c r="B290" s="2" t="s">
        <v>331</v>
      </c>
      <c r="C290" s="30">
        <v>46710</v>
      </c>
      <c r="D290" s="69">
        <v>5182</v>
      </c>
      <c r="E290" s="2">
        <f>D290+C290</f>
        <v>51892</v>
      </c>
    </row>
    <row r="291" spans="1:5" ht="15" customHeight="1" x14ac:dyDescent="0.3">
      <c r="A291" s="23" t="s">
        <v>157</v>
      </c>
      <c r="B291" s="2" t="s">
        <v>332</v>
      </c>
      <c r="C291" s="30">
        <v>46710</v>
      </c>
      <c r="D291" s="69">
        <v>5182</v>
      </c>
      <c r="E291" s="2">
        <f>D291+C291</f>
        <v>51892</v>
      </c>
    </row>
    <row r="292" spans="1:5" ht="15" customHeight="1" x14ac:dyDescent="0.3">
      <c r="A292" s="23"/>
      <c r="D292" s="69"/>
    </row>
    <row r="293" spans="1:5" ht="15" customHeight="1" x14ac:dyDescent="0.3">
      <c r="A293" s="23" t="s">
        <v>157</v>
      </c>
      <c r="B293" s="2" t="s">
        <v>39</v>
      </c>
      <c r="C293" s="30">
        <v>200</v>
      </c>
      <c r="D293" s="69"/>
      <c r="E293" s="2">
        <f t="shared" ref="E293:E300" si="21">D293+C293</f>
        <v>200</v>
      </c>
    </row>
    <row r="294" spans="1:5" ht="15" customHeight="1" x14ac:dyDescent="0.3">
      <c r="A294" s="23" t="s">
        <v>67</v>
      </c>
      <c r="B294" s="2" t="s">
        <v>68</v>
      </c>
      <c r="C294" s="30">
        <v>385069</v>
      </c>
      <c r="D294" s="69">
        <v>4000</v>
      </c>
      <c r="E294" s="2">
        <f t="shared" si="21"/>
        <v>389069</v>
      </c>
    </row>
    <row r="295" spans="1:5" ht="15" customHeight="1" x14ac:dyDescent="0.3">
      <c r="A295" s="23" t="s">
        <v>69</v>
      </c>
      <c r="B295" s="2" t="s">
        <v>70</v>
      </c>
      <c r="C295" s="30">
        <v>136851</v>
      </c>
      <c r="D295" s="69">
        <v>1400</v>
      </c>
      <c r="E295" s="2">
        <f t="shared" si="21"/>
        <v>138251</v>
      </c>
    </row>
    <row r="296" spans="1:5" ht="15" customHeight="1" x14ac:dyDescent="0.3">
      <c r="A296" s="23" t="s">
        <v>71</v>
      </c>
      <c r="B296" s="2" t="s">
        <v>72</v>
      </c>
      <c r="C296" s="30">
        <v>88340</v>
      </c>
      <c r="D296" s="69"/>
      <c r="E296" s="2">
        <f t="shared" si="21"/>
        <v>88340</v>
      </c>
    </row>
    <row r="297" spans="1:5" ht="15" customHeight="1" x14ac:dyDescent="0.3">
      <c r="A297" s="23" t="s">
        <v>120</v>
      </c>
      <c r="B297" s="2" t="s">
        <v>365</v>
      </c>
      <c r="C297" s="30">
        <v>500</v>
      </c>
      <c r="D297" s="69"/>
      <c r="E297" s="2">
        <f t="shared" si="21"/>
        <v>500</v>
      </c>
    </row>
    <row r="298" spans="1:5" ht="15" customHeight="1" x14ac:dyDescent="0.3">
      <c r="A298" s="23" t="s">
        <v>71</v>
      </c>
      <c r="B298" s="2" t="s">
        <v>210</v>
      </c>
      <c r="C298" s="30">
        <v>600</v>
      </c>
      <c r="D298" s="69"/>
      <c r="E298" s="2">
        <f t="shared" si="21"/>
        <v>600</v>
      </c>
    </row>
    <row r="299" spans="1:5" ht="15" customHeight="1" x14ac:dyDescent="0.3">
      <c r="A299" s="23" t="s">
        <v>157</v>
      </c>
      <c r="B299" s="2" t="s">
        <v>211</v>
      </c>
      <c r="C299" s="30">
        <v>16926</v>
      </c>
      <c r="D299" s="69"/>
      <c r="E299" s="2">
        <f t="shared" si="21"/>
        <v>16926</v>
      </c>
    </row>
    <row r="300" spans="1:5" ht="15" customHeight="1" x14ac:dyDescent="0.3">
      <c r="A300" s="23" t="s">
        <v>71</v>
      </c>
      <c r="B300" s="2" t="s">
        <v>212</v>
      </c>
      <c r="C300" s="30">
        <v>20000</v>
      </c>
      <c r="D300" s="69"/>
      <c r="E300" s="2">
        <f t="shared" si="21"/>
        <v>20000</v>
      </c>
    </row>
    <row r="301" spans="1:5" ht="15" customHeight="1" x14ac:dyDescent="0.3">
      <c r="A301" s="23"/>
      <c r="D301" s="69"/>
    </row>
    <row r="302" spans="1:5" ht="15" customHeight="1" x14ac:dyDescent="0.3">
      <c r="A302" s="22" t="s">
        <v>213</v>
      </c>
      <c r="B302" s="1" t="s">
        <v>214</v>
      </c>
      <c r="C302" s="59">
        <f>SUM(C303:C334)</f>
        <v>2085749</v>
      </c>
      <c r="D302" s="69"/>
      <c r="E302" s="1">
        <f>SUM(E303:E334)</f>
        <v>2360988</v>
      </c>
    </row>
    <row r="303" spans="1:5" ht="15" customHeight="1" x14ac:dyDescent="0.3">
      <c r="A303" s="24" t="s">
        <v>157</v>
      </c>
      <c r="B303" s="8" t="s">
        <v>215</v>
      </c>
      <c r="C303" s="80">
        <v>649742</v>
      </c>
      <c r="D303" s="69">
        <v>-31782</v>
      </c>
      <c r="E303" s="2">
        <f>D303+C303</f>
        <v>617960</v>
      </c>
    </row>
    <row r="304" spans="1:5" ht="15" customHeight="1" x14ac:dyDescent="0.3">
      <c r="A304" s="23" t="s">
        <v>157</v>
      </c>
      <c r="B304" s="2" t="s">
        <v>333</v>
      </c>
      <c r="C304" s="30">
        <v>260</v>
      </c>
      <c r="D304" s="69"/>
      <c r="E304" s="2">
        <f t="shared" ref="E304:E307" si="22">D304+C304</f>
        <v>260</v>
      </c>
    </row>
    <row r="305" spans="1:5" ht="15" customHeight="1" x14ac:dyDescent="0.3">
      <c r="A305" s="23" t="s">
        <v>157</v>
      </c>
      <c r="B305" s="2" t="s">
        <v>334</v>
      </c>
      <c r="C305" s="30">
        <v>17</v>
      </c>
      <c r="D305" s="69"/>
      <c r="E305" s="2">
        <f t="shared" si="22"/>
        <v>17</v>
      </c>
    </row>
    <row r="306" spans="1:5" ht="15" customHeight="1" x14ac:dyDescent="0.3">
      <c r="A306" s="23" t="s">
        <v>157</v>
      </c>
      <c r="B306" s="2" t="s">
        <v>335</v>
      </c>
      <c r="C306" s="30">
        <v>8190</v>
      </c>
      <c r="D306" s="69"/>
      <c r="E306" s="2">
        <f t="shared" si="22"/>
        <v>8190</v>
      </c>
    </row>
    <row r="307" spans="1:5" ht="15" customHeight="1" x14ac:dyDescent="0.3">
      <c r="A307" s="23" t="s">
        <v>157</v>
      </c>
      <c r="B307" s="2" t="s">
        <v>336</v>
      </c>
      <c r="C307" s="30">
        <v>10240</v>
      </c>
      <c r="D307" s="69"/>
      <c r="E307" s="2">
        <f t="shared" si="22"/>
        <v>10240</v>
      </c>
    </row>
    <row r="308" spans="1:5" ht="15" customHeight="1" x14ac:dyDescent="0.3">
      <c r="A308" s="23" t="s">
        <v>157</v>
      </c>
      <c r="B308" s="2" t="s">
        <v>337</v>
      </c>
      <c r="C308" s="30">
        <v>32000</v>
      </c>
      <c r="D308" s="69">
        <v>1000</v>
      </c>
      <c r="E308" s="2">
        <f>D308+C308</f>
        <v>33000</v>
      </c>
    </row>
    <row r="309" spans="1:5" ht="15" customHeight="1" x14ac:dyDescent="0.3">
      <c r="A309" s="23" t="s">
        <v>157</v>
      </c>
      <c r="B309" s="2" t="s">
        <v>338</v>
      </c>
      <c r="C309" s="30">
        <v>111200</v>
      </c>
      <c r="D309" s="69">
        <v>1620</v>
      </c>
      <c r="E309" s="2">
        <f>D309+C309</f>
        <v>112820</v>
      </c>
    </row>
    <row r="310" spans="1:5" ht="15" customHeight="1" x14ac:dyDescent="0.3">
      <c r="A310" s="23" t="s">
        <v>157</v>
      </c>
      <c r="B310" s="2" t="s">
        <v>216</v>
      </c>
      <c r="C310" s="30">
        <v>400</v>
      </c>
      <c r="D310" s="69"/>
      <c r="E310" s="2">
        <f t="shared" ref="E310:E317" si="23">D310+C310</f>
        <v>400</v>
      </c>
    </row>
    <row r="311" spans="1:5" ht="15" customHeight="1" x14ac:dyDescent="0.3">
      <c r="A311" s="23" t="s">
        <v>157</v>
      </c>
      <c r="B311" s="2" t="s">
        <v>217</v>
      </c>
      <c r="C311" s="30">
        <v>1000</v>
      </c>
      <c r="D311" s="69"/>
      <c r="E311" s="2">
        <f t="shared" si="23"/>
        <v>1000</v>
      </c>
    </row>
    <row r="312" spans="1:5" ht="15" customHeight="1" x14ac:dyDescent="0.3">
      <c r="A312" s="23" t="s">
        <v>157</v>
      </c>
      <c r="B312" s="2" t="s">
        <v>54</v>
      </c>
      <c r="C312" s="30">
        <v>9600</v>
      </c>
      <c r="D312" s="69"/>
      <c r="E312" s="2">
        <f t="shared" si="23"/>
        <v>9600</v>
      </c>
    </row>
    <row r="313" spans="1:5" ht="15" customHeight="1" x14ac:dyDescent="0.3">
      <c r="A313" s="23" t="s">
        <v>157</v>
      </c>
      <c r="B313" s="2" t="s">
        <v>339</v>
      </c>
      <c r="C313" s="30">
        <v>4000</v>
      </c>
      <c r="D313" s="69"/>
      <c r="E313" s="2">
        <f t="shared" si="23"/>
        <v>4000</v>
      </c>
    </row>
    <row r="314" spans="1:5" ht="15" customHeight="1" x14ac:dyDescent="0.3">
      <c r="A314" s="23" t="s">
        <v>157</v>
      </c>
      <c r="B314" s="2" t="s">
        <v>292</v>
      </c>
      <c r="C314" s="30">
        <v>6000</v>
      </c>
      <c r="D314" s="69"/>
      <c r="E314" s="2">
        <f t="shared" si="23"/>
        <v>6000</v>
      </c>
    </row>
    <row r="315" spans="1:5" ht="15" customHeight="1" x14ac:dyDescent="0.3">
      <c r="A315" s="23" t="s">
        <v>157</v>
      </c>
      <c r="B315" s="2" t="s">
        <v>403</v>
      </c>
      <c r="D315" s="69">
        <v>179850</v>
      </c>
      <c r="E315" s="2">
        <f>D315</f>
        <v>179850</v>
      </c>
    </row>
    <row r="316" spans="1:5" ht="15" customHeight="1" x14ac:dyDescent="0.3">
      <c r="A316" s="23">
        <v>637005</v>
      </c>
      <c r="B316" s="2" t="s">
        <v>218</v>
      </c>
      <c r="C316" s="30">
        <v>1500</v>
      </c>
      <c r="D316" s="69"/>
      <c r="E316" s="2">
        <f t="shared" si="23"/>
        <v>1500</v>
      </c>
    </row>
    <row r="317" spans="1:5" ht="15" customHeight="1" x14ac:dyDescent="0.3">
      <c r="A317" s="61" t="s">
        <v>157</v>
      </c>
      <c r="B317" s="41" t="s">
        <v>383</v>
      </c>
      <c r="C317" s="30">
        <v>250000</v>
      </c>
      <c r="D317" s="69"/>
      <c r="E317" s="2">
        <f t="shared" si="23"/>
        <v>250000</v>
      </c>
    </row>
    <row r="318" spans="1:5" ht="15" customHeight="1" x14ac:dyDescent="0.3">
      <c r="A318" s="2">
        <v>637002</v>
      </c>
      <c r="B318" s="2" t="s">
        <v>366</v>
      </c>
      <c r="D318" s="69"/>
    </row>
    <row r="319" spans="1:5" ht="15" customHeight="1" x14ac:dyDescent="0.3">
      <c r="A319" s="24" t="s">
        <v>157</v>
      </c>
      <c r="B319" s="8" t="s">
        <v>219</v>
      </c>
      <c r="C319" s="80">
        <v>589480</v>
      </c>
      <c r="D319" s="69">
        <v>-19964</v>
      </c>
      <c r="E319" s="2">
        <f>D319+C319</f>
        <v>569516</v>
      </c>
    </row>
    <row r="320" spans="1:5" ht="15" customHeight="1" x14ac:dyDescent="0.3">
      <c r="A320" s="23" t="s">
        <v>157</v>
      </c>
      <c r="B320" s="2" t="s">
        <v>54</v>
      </c>
      <c r="C320" s="30">
        <v>13000</v>
      </c>
      <c r="D320" s="69"/>
      <c r="E320" s="2">
        <f t="shared" ref="E320:E323" si="24">D320+C320</f>
        <v>13000</v>
      </c>
    </row>
    <row r="321" spans="1:5" ht="15" customHeight="1" x14ac:dyDescent="0.3">
      <c r="A321" s="23" t="s">
        <v>157</v>
      </c>
      <c r="B321" s="2" t="s">
        <v>220</v>
      </c>
      <c r="C321" s="30">
        <v>200</v>
      </c>
      <c r="D321" s="69"/>
      <c r="E321" s="2">
        <f t="shared" si="24"/>
        <v>200</v>
      </c>
    </row>
    <row r="322" spans="1:5" ht="15" customHeight="1" x14ac:dyDescent="0.3">
      <c r="A322" s="23" t="s">
        <v>157</v>
      </c>
      <c r="B322" s="2" t="s">
        <v>49</v>
      </c>
      <c r="C322" s="30">
        <v>580</v>
      </c>
      <c r="D322" s="69"/>
      <c r="E322" s="2">
        <f t="shared" si="24"/>
        <v>580</v>
      </c>
    </row>
    <row r="323" spans="1:5" ht="15" customHeight="1" x14ac:dyDescent="0.3">
      <c r="A323" s="23" t="s">
        <v>157</v>
      </c>
      <c r="B323" s="2" t="s">
        <v>221</v>
      </c>
      <c r="C323" s="30">
        <v>9200</v>
      </c>
      <c r="D323" s="69"/>
      <c r="E323" s="2">
        <f t="shared" si="24"/>
        <v>9200</v>
      </c>
    </row>
    <row r="324" spans="1:5" ht="15" customHeight="1" x14ac:dyDescent="0.3">
      <c r="A324" s="23" t="s">
        <v>157</v>
      </c>
      <c r="B324" s="2" t="s">
        <v>340</v>
      </c>
      <c r="C324" s="30">
        <v>27540</v>
      </c>
      <c r="D324" s="69">
        <v>3060</v>
      </c>
      <c r="E324" s="2">
        <f>D324+C324</f>
        <v>30600</v>
      </c>
    </row>
    <row r="325" spans="1:5" ht="15" customHeight="1" x14ac:dyDescent="0.3">
      <c r="A325" s="23" t="s">
        <v>157</v>
      </c>
      <c r="B325" s="2" t="s">
        <v>341</v>
      </c>
      <c r="C325" s="30">
        <v>54600</v>
      </c>
      <c r="D325" s="69">
        <v>8612</v>
      </c>
      <c r="E325" s="2">
        <f>D325+C325</f>
        <v>63212</v>
      </c>
    </row>
    <row r="326" spans="1:5" ht="15" customHeight="1" x14ac:dyDescent="0.3">
      <c r="A326" s="23" t="s">
        <v>157</v>
      </c>
      <c r="B326" s="2" t="s">
        <v>292</v>
      </c>
      <c r="C326" s="30">
        <v>2800</v>
      </c>
      <c r="D326" s="69"/>
      <c r="E326" s="2">
        <f t="shared" ref="E326:E337" si="25">D326+C326</f>
        <v>2800</v>
      </c>
    </row>
    <row r="327" spans="1:5" ht="15" customHeight="1" x14ac:dyDescent="0.3">
      <c r="A327" s="23" t="s">
        <v>157</v>
      </c>
      <c r="B327" s="2" t="s">
        <v>222</v>
      </c>
      <c r="C327" s="30">
        <v>400</v>
      </c>
      <c r="D327" s="69"/>
      <c r="E327" s="2">
        <f t="shared" si="25"/>
        <v>400</v>
      </c>
    </row>
    <row r="328" spans="1:5" ht="15" customHeight="1" x14ac:dyDescent="0.3">
      <c r="A328" s="23" t="s">
        <v>157</v>
      </c>
      <c r="B328" s="2" t="s">
        <v>293</v>
      </c>
      <c r="C328" s="30">
        <v>3800</v>
      </c>
      <c r="D328" s="69"/>
      <c r="E328" s="2">
        <f t="shared" si="25"/>
        <v>3800</v>
      </c>
    </row>
    <row r="329" spans="1:5" ht="15" customHeight="1" x14ac:dyDescent="0.3">
      <c r="A329" s="23" t="s">
        <v>157</v>
      </c>
      <c r="B329" s="2" t="s">
        <v>223</v>
      </c>
      <c r="C329" s="30">
        <v>1000</v>
      </c>
      <c r="D329" s="69"/>
      <c r="E329" s="2">
        <f t="shared" si="25"/>
        <v>1000</v>
      </c>
    </row>
    <row r="330" spans="1:5" ht="15" customHeight="1" x14ac:dyDescent="0.3">
      <c r="A330" s="23" t="s">
        <v>157</v>
      </c>
      <c r="B330" s="2" t="s">
        <v>403</v>
      </c>
      <c r="D330" s="69">
        <v>132843</v>
      </c>
      <c r="E330" s="2">
        <f>D330</f>
        <v>132843</v>
      </c>
    </row>
    <row r="331" spans="1:5" ht="15" customHeight="1" x14ac:dyDescent="0.3">
      <c r="A331" s="23">
        <v>637005</v>
      </c>
      <c r="B331" s="2" t="s">
        <v>224</v>
      </c>
      <c r="C331" s="30">
        <v>600</v>
      </c>
      <c r="D331" s="69"/>
      <c r="E331" s="2">
        <f t="shared" si="25"/>
        <v>600</v>
      </c>
    </row>
    <row r="332" spans="1:5" ht="15" customHeight="1" x14ac:dyDescent="0.3">
      <c r="A332" s="23" t="s">
        <v>307</v>
      </c>
      <c r="B332" s="2" t="s">
        <v>303</v>
      </c>
      <c r="C332" s="30">
        <v>18400</v>
      </c>
      <c r="D332" s="69"/>
      <c r="E332" s="2">
        <f t="shared" si="25"/>
        <v>18400</v>
      </c>
    </row>
    <row r="333" spans="1:5" ht="15" customHeight="1" x14ac:dyDescent="0.3">
      <c r="A333" s="23" t="s">
        <v>307</v>
      </c>
      <c r="B333" s="2" t="s">
        <v>384</v>
      </c>
      <c r="C333" s="30">
        <v>30000</v>
      </c>
      <c r="D333" s="69"/>
      <c r="E333" s="2">
        <f t="shared" si="25"/>
        <v>30000</v>
      </c>
    </row>
    <row r="334" spans="1:5" ht="15" customHeight="1" x14ac:dyDescent="0.3">
      <c r="A334" s="23" t="s">
        <v>157</v>
      </c>
      <c r="B334" s="41" t="s">
        <v>383</v>
      </c>
      <c r="C334" s="30">
        <v>250000</v>
      </c>
      <c r="D334" s="69"/>
      <c r="E334" s="2">
        <f t="shared" si="25"/>
        <v>250000</v>
      </c>
    </row>
    <row r="335" spans="1:5" ht="15" customHeight="1" x14ac:dyDescent="0.3">
      <c r="A335" s="23"/>
      <c r="D335" s="69"/>
    </row>
    <row r="336" spans="1:5" ht="15" customHeight="1" x14ac:dyDescent="0.3">
      <c r="A336" s="22" t="s">
        <v>226</v>
      </c>
      <c r="B336" s="1" t="s">
        <v>225</v>
      </c>
      <c r="C336" s="59">
        <f t="shared" ref="C336" si="26">SUM(C337:C337)</f>
        <v>400</v>
      </c>
      <c r="D336" s="69"/>
      <c r="E336" s="1">
        <f>E338+E337</f>
        <v>20400</v>
      </c>
    </row>
    <row r="337" spans="1:5" ht="15" customHeight="1" x14ac:dyDescent="0.3">
      <c r="A337" s="23">
        <v>642004</v>
      </c>
      <c r="B337" s="2" t="s">
        <v>227</v>
      </c>
      <c r="C337" s="30">
        <v>400</v>
      </c>
      <c r="D337" s="69"/>
      <c r="E337" s="2">
        <f t="shared" si="25"/>
        <v>400</v>
      </c>
    </row>
    <row r="338" spans="1:5" ht="15" customHeight="1" x14ac:dyDescent="0.3">
      <c r="A338" s="23"/>
      <c r="B338" s="2" t="s">
        <v>405</v>
      </c>
      <c r="D338" s="69">
        <v>20000</v>
      </c>
      <c r="E338" s="2">
        <f>D338</f>
        <v>20000</v>
      </c>
    </row>
    <row r="339" spans="1:5" ht="15" customHeight="1" x14ac:dyDescent="0.3">
      <c r="A339" s="23"/>
      <c r="D339" s="69"/>
    </row>
    <row r="340" spans="1:5" ht="15" customHeight="1" x14ac:dyDescent="0.3">
      <c r="A340" s="22" t="s">
        <v>229</v>
      </c>
      <c r="B340" s="1" t="s">
        <v>228</v>
      </c>
      <c r="C340" s="59">
        <f>SUM(C341:C344)</f>
        <v>1538037</v>
      </c>
      <c r="D340" s="69"/>
      <c r="E340" s="1">
        <f>SUM(E341:E344)</f>
        <v>1614711</v>
      </c>
    </row>
    <row r="341" spans="1:5" ht="15" customHeight="1" x14ac:dyDescent="0.3">
      <c r="A341" s="23" t="s">
        <v>120</v>
      </c>
      <c r="B341" s="2" t="s">
        <v>342</v>
      </c>
      <c r="C341" s="30">
        <v>742773</v>
      </c>
      <c r="D341" s="69">
        <v>11375</v>
      </c>
      <c r="E341" s="2">
        <f>D341+C341</f>
        <v>754148</v>
      </c>
    </row>
    <row r="342" spans="1:5" ht="15" customHeight="1" x14ac:dyDescent="0.3">
      <c r="A342" s="23" t="s">
        <v>157</v>
      </c>
      <c r="B342" s="2" t="s">
        <v>403</v>
      </c>
      <c r="D342" s="69">
        <v>53843</v>
      </c>
      <c r="E342" s="2">
        <f>D342</f>
        <v>53843</v>
      </c>
    </row>
    <row r="343" spans="1:5" ht="15" customHeight="1" x14ac:dyDescent="0.3">
      <c r="A343" s="23" t="s">
        <v>120</v>
      </c>
      <c r="B343" s="2" t="s">
        <v>343</v>
      </c>
      <c r="C343" s="30">
        <v>485925</v>
      </c>
      <c r="D343" s="69">
        <v>6999</v>
      </c>
      <c r="E343" s="2">
        <f>D343+C343</f>
        <v>492924</v>
      </c>
    </row>
    <row r="344" spans="1:5" ht="15" customHeight="1" x14ac:dyDescent="0.3">
      <c r="A344" s="23" t="s">
        <v>120</v>
      </c>
      <c r="B344" s="2" t="s">
        <v>344</v>
      </c>
      <c r="C344" s="30">
        <v>309339</v>
      </c>
      <c r="D344" s="69">
        <v>4457</v>
      </c>
      <c r="E344" s="2">
        <f>D344+C344</f>
        <v>313796</v>
      </c>
    </row>
    <row r="345" spans="1:5" ht="15" customHeight="1" x14ac:dyDescent="0.3">
      <c r="A345" s="23"/>
      <c r="D345" s="69"/>
    </row>
    <row r="346" spans="1:5" ht="15" customHeight="1" x14ac:dyDescent="0.3">
      <c r="A346" s="22" t="s">
        <v>229</v>
      </c>
      <c r="B346" s="1" t="s">
        <v>230</v>
      </c>
      <c r="C346" s="59">
        <f t="shared" ref="C346" si="27">SUM(C347:C347)</f>
        <v>29070</v>
      </c>
      <c r="D346" s="69"/>
      <c r="E346" s="1">
        <f>E347</f>
        <v>32400</v>
      </c>
    </row>
    <row r="347" spans="1:5" ht="15" customHeight="1" x14ac:dyDescent="0.3">
      <c r="A347" s="23" t="s">
        <v>120</v>
      </c>
      <c r="B347" s="2" t="s">
        <v>345</v>
      </c>
      <c r="C347" s="30">
        <v>29070</v>
      </c>
      <c r="D347" s="69">
        <v>3330</v>
      </c>
      <c r="E347" s="2">
        <f>D347+C347</f>
        <v>32400</v>
      </c>
    </row>
    <row r="348" spans="1:5" ht="15" customHeight="1" x14ac:dyDescent="0.3">
      <c r="A348" s="23"/>
      <c r="D348" s="69"/>
    </row>
    <row r="349" spans="1:5" ht="15" customHeight="1" x14ac:dyDescent="0.3">
      <c r="A349" s="22" t="s">
        <v>232</v>
      </c>
      <c r="B349" s="1" t="s">
        <v>231</v>
      </c>
      <c r="C349" s="59">
        <f t="shared" ref="C349" si="28">SUM(C350:C353)</f>
        <v>140600</v>
      </c>
      <c r="D349" s="69"/>
      <c r="E349" s="1">
        <f>E352+E353+E350+E351</f>
        <v>174700</v>
      </c>
    </row>
    <row r="350" spans="1:5" ht="15" customHeight="1" x14ac:dyDescent="0.3">
      <c r="A350" s="23" t="s">
        <v>120</v>
      </c>
      <c r="B350" s="2" t="s">
        <v>346</v>
      </c>
      <c r="C350" s="30">
        <v>133900</v>
      </c>
      <c r="D350" s="69">
        <v>8000</v>
      </c>
      <c r="E350" s="2">
        <f>D350+C350</f>
        <v>141900</v>
      </c>
    </row>
    <row r="351" spans="1:5" ht="15" customHeight="1" x14ac:dyDescent="0.3">
      <c r="A351" s="23" t="s">
        <v>157</v>
      </c>
      <c r="B351" s="2" t="s">
        <v>403</v>
      </c>
      <c r="D351" s="69">
        <v>26100</v>
      </c>
      <c r="E351" s="2">
        <f>D351</f>
        <v>26100</v>
      </c>
    </row>
    <row r="352" spans="1:5" ht="15" customHeight="1" x14ac:dyDescent="0.3">
      <c r="A352" s="23" t="s">
        <v>157</v>
      </c>
      <c r="B352" s="2" t="s">
        <v>347</v>
      </c>
      <c r="C352" s="30">
        <v>6400</v>
      </c>
      <c r="D352" s="69"/>
      <c r="E352" s="2">
        <f t="shared" ref="E352:E353" si="29">D352+C352</f>
        <v>6400</v>
      </c>
    </row>
    <row r="353" spans="1:5" ht="15" customHeight="1" x14ac:dyDescent="0.3">
      <c r="A353" s="23" t="s">
        <v>157</v>
      </c>
      <c r="B353" s="2" t="s">
        <v>50</v>
      </c>
      <c r="C353" s="30">
        <v>300</v>
      </c>
      <c r="D353" s="69"/>
      <c r="E353" s="2">
        <f t="shared" si="29"/>
        <v>300</v>
      </c>
    </row>
    <row r="354" spans="1:5" ht="15" customHeight="1" x14ac:dyDescent="0.3">
      <c r="A354" s="23"/>
      <c r="D354" s="69"/>
    </row>
    <row r="355" spans="1:5" ht="15" customHeight="1" x14ac:dyDescent="0.3">
      <c r="A355" s="22" t="s">
        <v>234</v>
      </c>
      <c r="B355" s="1" t="s">
        <v>233</v>
      </c>
      <c r="C355" s="59">
        <f>SUM(C356:C357)</f>
        <v>217600</v>
      </c>
      <c r="D355" s="69"/>
      <c r="E355" s="1">
        <f>E357+E356</f>
        <v>251600</v>
      </c>
    </row>
    <row r="356" spans="1:5" ht="15" customHeight="1" x14ac:dyDescent="0.3">
      <c r="A356" s="23" t="s">
        <v>120</v>
      </c>
      <c r="B356" s="54" t="s">
        <v>362</v>
      </c>
      <c r="C356" s="30">
        <v>108800</v>
      </c>
      <c r="D356" s="69">
        <v>17000</v>
      </c>
      <c r="E356" s="2">
        <f>D356+C356</f>
        <v>125800</v>
      </c>
    </row>
    <row r="357" spans="1:5" ht="15" customHeight="1" x14ac:dyDescent="0.3">
      <c r="A357" s="23" t="s">
        <v>120</v>
      </c>
      <c r="B357" s="53" t="s">
        <v>363</v>
      </c>
      <c r="C357" s="30">
        <v>108800</v>
      </c>
      <c r="D357" s="69">
        <v>17000</v>
      </c>
      <c r="E357" s="2">
        <f>D357+C357</f>
        <v>125800</v>
      </c>
    </row>
    <row r="358" spans="1:5" ht="15" customHeight="1" x14ac:dyDescent="0.3">
      <c r="A358" s="23"/>
      <c r="D358" s="69"/>
    </row>
    <row r="359" spans="1:5" ht="15" customHeight="1" x14ac:dyDescent="0.3">
      <c r="A359" s="22" t="s">
        <v>236</v>
      </c>
      <c r="B359" s="1" t="s">
        <v>235</v>
      </c>
      <c r="C359" s="59">
        <f>C360+C361+C362+C363</f>
        <v>550960</v>
      </c>
      <c r="D359" s="69"/>
      <c r="E359" s="1">
        <f>SUM(E360:E364)</f>
        <v>553665</v>
      </c>
    </row>
    <row r="360" spans="1:5" ht="15" customHeight="1" x14ac:dyDescent="0.3">
      <c r="A360" s="23">
        <v>637005</v>
      </c>
      <c r="B360" s="2" t="s">
        <v>237</v>
      </c>
      <c r="C360" s="30">
        <v>600</v>
      </c>
      <c r="D360" s="69"/>
      <c r="E360" s="2">
        <f t="shared" ref="E360:E374" si="30">D360+C360</f>
        <v>600</v>
      </c>
    </row>
    <row r="361" spans="1:5" ht="15" customHeight="1" x14ac:dyDescent="0.3">
      <c r="A361" s="23" t="s">
        <v>120</v>
      </c>
      <c r="B361" s="2" t="s">
        <v>348</v>
      </c>
      <c r="C361" s="30">
        <v>245000</v>
      </c>
      <c r="D361" s="69"/>
      <c r="E361" s="2">
        <f t="shared" si="30"/>
        <v>245000</v>
      </c>
    </row>
    <row r="362" spans="1:5" ht="15" customHeight="1" x14ac:dyDescent="0.3">
      <c r="A362" s="23" t="s">
        <v>120</v>
      </c>
      <c r="B362" s="2" t="s">
        <v>349</v>
      </c>
      <c r="C362" s="30">
        <v>255360</v>
      </c>
      <c r="D362" s="69"/>
      <c r="E362" s="2">
        <f t="shared" si="30"/>
        <v>255360</v>
      </c>
    </row>
    <row r="363" spans="1:5" ht="15" customHeight="1" x14ac:dyDescent="0.3">
      <c r="A363" s="23" t="s">
        <v>157</v>
      </c>
      <c r="B363" s="2" t="s">
        <v>238</v>
      </c>
      <c r="C363" s="30">
        <v>50000</v>
      </c>
      <c r="D363" s="69"/>
      <c r="E363" s="2">
        <f t="shared" si="30"/>
        <v>50000</v>
      </c>
    </row>
    <row r="364" spans="1:5" ht="15" customHeight="1" x14ac:dyDescent="0.3">
      <c r="A364" s="2" t="s">
        <v>120</v>
      </c>
      <c r="B364" s="2" t="s">
        <v>404</v>
      </c>
      <c r="D364" s="86">
        <v>2705</v>
      </c>
      <c r="E364" s="2">
        <f>D364</f>
        <v>2705</v>
      </c>
    </row>
    <row r="365" spans="1:5" ht="15" customHeight="1" x14ac:dyDescent="0.3">
      <c r="A365" s="23"/>
      <c r="D365" s="69"/>
    </row>
    <row r="366" spans="1:5" ht="15" customHeight="1" x14ac:dyDescent="0.3">
      <c r="A366" s="22" t="s">
        <v>240</v>
      </c>
      <c r="B366" s="1" t="s">
        <v>239</v>
      </c>
      <c r="C366" s="59">
        <f t="shared" ref="C366" si="31">SUM(C367:C368)</f>
        <v>2400</v>
      </c>
      <c r="D366" s="69"/>
      <c r="E366" s="1">
        <f t="shared" si="30"/>
        <v>2400</v>
      </c>
    </row>
    <row r="367" spans="1:5" ht="15" customHeight="1" x14ac:dyDescent="0.3">
      <c r="A367" s="23" t="s">
        <v>120</v>
      </c>
      <c r="B367" s="2" t="s">
        <v>241</v>
      </c>
      <c r="C367" s="30">
        <v>1400</v>
      </c>
      <c r="D367" s="69"/>
      <c r="E367" s="2">
        <f t="shared" si="30"/>
        <v>1400</v>
      </c>
    </row>
    <row r="368" spans="1:5" ht="15" customHeight="1" x14ac:dyDescent="0.3">
      <c r="A368" s="23" t="s">
        <v>120</v>
      </c>
      <c r="B368" s="2" t="s">
        <v>242</v>
      </c>
      <c r="C368" s="30">
        <v>1000</v>
      </c>
      <c r="D368" s="69"/>
      <c r="E368" s="2">
        <f t="shared" si="30"/>
        <v>1000</v>
      </c>
    </row>
    <row r="369" spans="1:9" ht="15" customHeight="1" x14ac:dyDescent="0.3">
      <c r="A369" s="23"/>
      <c r="D369" s="69"/>
    </row>
    <row r="370" spans="1:9" ht="15" customHeight="1" x14ac:dyDescent="0.3">
      <c r="A370" s="22" t="s">
        <v>244</v>
      </c>
      <c r="B370" s="1" t="s">
        <v>243</v>
      </c>
      <c r="C370" s="59">
        <f>SUM(C371:C376)</f>
        <v>9920</v>
      </c>
      <c r="D370" s="69"/>
      <c r="E370" s="1">
        <f>SUM(E371:E376)</f>
        <v>10443</v>
      </c>
    </row>
    <row r="371" spans="1:9" ht="15" customHeight="1" x14ac:dyDescent="0.3">
      <c r="A371" s="23" t="s">
        <v>71</v>
      </c>
      <c r="B371" s="2" t="s">
        <v>245</v>
      </c>
      <c r="C371" s="30">
        <v>1000</v>
      </c>
      <c r="D371" s="69"/>
      <c r="E371" s="2">
        <f t="shared" si="30"/>
        <v>1000</v>
      </c>
    </row>
    <row r="372" spans="1:9" ht="15" customHeight="1" x14ac:dyDescent="0.3">
      <c r="A372" s="23" t="s">
        <v>71</v>
      </c>
      <c r="B372" s="2" t="s">
        <v>246</v>
      </c>
      <c r="C372" s="30">
        <v>3100</v>
      </c>
      <c r="D372" s="69"/>
      <c r="E372" s="2">
        <f t="shared" si="30"/>
        <v>3100</v>
      </c>
    </row>
    <row r="373" spans="1:9" ht="15" customHeight="1" x14ac:dyDescent="0.3">
      <c r="A373" s="23" t="s">
        <v>71</v>
      </c>
      <c r="B373" s="2" t="s">
        <v>247</v>
      </c>
      <c r="C373" s="30">
        <v>2000</v>
      </c>
      <c r="D373" s="69"/>
      <c r="E373" s="2">
        <f t="shared" si="30"/>
        <v>2000</v>
      </c>
    </row>
    <row r="374" spans="1:9" ht="15" customHeight="1" x14ac:dyDescent="0.3">
      <c r="A374" s="23" t="s">
        <v>71</v>
      </c>
      <c r="B374" s="2" t="s">
        <v>248</v>
      </c>
      <c r="C374" s="30">
        <v>2900</v>
      </c>
      <c r="D374" s="69"/>
      <c r="E374" s="2">
        <f t="shared" si="30"/>
        <v>2900</v>
      </c>
    </row>
    <row r="375" spans="1:9" ht="15" customHeight="1" x14ac:dyDescent="0.3">
      <c r="A375" s="23" t="s">
        <v>71</v>
      </c>
      <c r="B375" s="2" t="s">
        <v>249</v>
      </c>
      <c r="C375" s="30">
        <v>130</v>
      </c>
      <c r="D375" s="69">
        <v>523</v>
      </c>
      <c r="E375" s="2">
        <f>D375+C375</f>
        <v>653</v>
      </c>
    </row>
    <row r="376" spans="1:9" ht="15" customHeight="1" x14ac:dyDescent="0.3">
      <c r="A376" s="23" t="s">
        <v>120</v>
      </c>
      <c r="B376" s="2" t="s">
        <v>250</v>
      </c>
      <c r="C376" s="30">
        <v>790</v>
      </c>
      <c r="D376" s="69"/>
      <c r="E376" s="2">
        <f>D376+C376</f>
        <v>790</v>
      </c>
    </row>
    <row r="377" spans="1:9" ht="15" customHeight="1" x14ac:dyDescent="0.3">
      <c r="A377" s="23"/>
      <c r="D377" s="69"/>
    </row>
    <row r="378" spans="1:9" ht="15" customHeight="1" x14ac:dyDescent="0.3">
      <c r="A378" s="23"/>
      <c r="B378" s="1" t="s">
        <v>251</v>
      </c>
      <c r="C378" s="60">
        <f>C104+C164+C169+C173+C178+C183+C186+C189+C201+C204+C210+C217+C220+C227+C239+C245+C249+C254+C258+C261+C289+C302+C336+C340+C346+C349+C366++C355+C370+C284+C359</f>
        <v>7451925.9199999999</v>
      </c>
      <c r="D378" s="72"/>
      <c r="E378" s="60">
        <f t="shared" ref="E378" si="32">E104+E164+E169+E173+E178+E183+E186+E189+E201+E204+E210+E217+E220+E227+E239+E245+E249+E254+E258+E261+E289+E302+E336+E340+E346+E349+E366++E355+E370+E284+E359</f>
        <v>7914260.9199999999</v>
      </c>
      <c r="I378" s="7"/>
    </row>
    <row r="379" spans="1:9" ht="15" customHeight="1" x14ac:dyDescent="0.3">
      <c r="A379" s="23"/>
      <c r="D379" s="69"/>
    </row>
    <row r="380" spans="1:9" ht="15" customHeight="1" x14ac:dyDescent="0.3">
      <c r="A380" s="22"/>
      <c r="B380" s="67" t="s">
        <v>252</v>
      </c>
      <c r="D380" s="69"/>
    </row>
    <row r="381" spans="1:9" ht="15" customHeight="1" x14ac:dyDescent="0.3">
      <c r="A381" s="23"/>
      <c r="D381" s="69"/>
    </row>
    <row r="382" spans="1:9" ht="15" customHeight="1" x14ac:dyDescent="0.3">
      <c r="A382" s="22" t="s">
        <v>253</v>
      </c>
      <c r="B382" s="1" t="s">
        <v>254</v>
      </c>
      <c r="C382" s="59">
        <f>SUM(C383:C386)</f>
        <v>165000</v>
      </c>
      <c r="D382" s="69"/>
      <c r="E382" s="1">
        <f>SUM(E383:E386)</f>
        <v>165000</v>
      </c>
    </row>
    <row r="383" spans="1:9" ht="15" customHeight="1" x14ac:dyDescent="0.3">
      <c r="A383" s="23" t="s">
        <v>255</v>
      </c>
      <c r="B383" s="2" t="s">
        <v>256</v>
      </c>
      <c r="C383" s="30">
        <v>5000</v>
      </c>
      <c r="D383" s="69"/>
      <c r="E383" s="2">
        <f t="shared" ref="E383:E439" si="33">D383+C383</f>
        <v>5000</v>
      </c>
    </row>
    <row r="384" spans="1:9" ht="15" customHeight="1" x14ac:dyDescent="0.3">
      <c r="A384" s="23" t="s">
        <v>255</v>
      </c>
      <c r="B384" s="18" t="s">
        <v>368</v>
      </c>
      <c r="C384" s="30">
        <v>140000</v>
      </c>
      <c r="D384" s="69"/>
      <c r="E384" s="2">
        <f t="shared" si="33"/>
        <v>140000</v>
      </c>
    </row>
    <row r="385" spans="1:5" ht="15" customHeight="1" x14ac:dyDescent="0.3">
      <c r="A385" s="23" t="s">
        <v>255</v>
      </c>
      <c r="B385" s="2" t="s">
        <v>297</v>
      </c>
      <c r="C385" s="30">
        <v>10000</v>
      </c>
      <c r="D385" s="69"/>
      <c r="E385" s="2">
        <f t="shared" si="33"/>
        <v>10000</v>
      </c>
    </row>
    <row r="386" spans="1:5" ht="15" customHeight="1" x14ac:dyDescent="0.3">
      <c r="A386" s="23" t="s">
        <v>255</v>
      </c>
      <c r="B386" s="2" t="s">
        <v>304</v>
      </c>
      <c r="C386" s="30">
        <v>10000</v>
      </c>
      <c r="D386" s="69"/>
      <c r="E386" s="2">
        <f t="shared" si="33"/>
        <v>10000</v>
      </c>
    </row>
    <row r="387" spans="1:5" ht="15" customHeight="1" x14ac:dyDescent="0.3">
      <c r="A387" s="52"/>
      <c r="B387" s="41"/>
      <c r="D387" s="69"/>
    </row>
    <row r="388" spans="1:5" ht="15" customHeight="1" x14ac:dyDescent="0.3">
      <c r="A388" s="58" t="s">
        <v>373</v>
      </c>
      <c r="B388" s="48" t="s">
        <v>148</v>
      </c>
      <c r="C388" s="59">
        <f>C389</f>
        <v>37000</v>
      </c>
      <c r="D388" s="69"/>
      <c r="E388" s="1">
        <f t="shared" si="33"/>
        <v>37000</v>
      </c>
    </row>
    <row r="389" spans="1:5" ht="15" customHeight="1" x14ac:dyDescent="0.3">
      <c r="A389" s="63" t="s">
        <v>255</v>
      </c>
      <c r="B389" s="57" t="s">
        <v>372</v>
      </c>
      <c r="C389" s="30">
        <v>37000</v>
      </c>
      <c r="D389" s="69"/>
      <c r="E389" s="2">
        <f t="shared" si="33"/>
        <v>37000</v>
      </c>
    </row>
    <row r="390" spans="1:5" ht="15" customHeight="1" x14ac:dyDescent="0.3">
      <c r="A390" s="23"/>
      <c r="B390" s="18"/>
      <c r="D390" s="69"/>
    </row>
    <row r="391" spans="1:5" ht="15" customHeight="1" x14ac:dyDescent="0.3">
      <c r="A391" s="22" t="s">
        <v>257</v>
      </c>
      <c r="B391" s="21" t="s">
        <v>258</v>
      </c>
      <c r="C391" s="59">
        <f>SUM(C392:C400)</f>
        <v>3717000</v>
      </c>
      <c r="D391" s="73"/>
      <c r="E391" s="1">
        <f t="shared" si="33"/>
        <v>3717000</v>
      </c>
    </row>
    <row r="392" spans="1:5" ht="15" customHeight="1" x14ac:dyDescent="0.3">
      <c r="A392" s="23" t="s">
        <v>255</v>
      </c>
      <c r="B392" s="18" t="s">
        <v>259</v>
      </c>
      <c r="C392" s="30">
        <v>300000</v>
      </c>
      <c r="D392" s="69"/>
      <c r="E392" s="2">
        <f t="shared" si="33"/>
        <v>300000</v>
      </c>
    </row>
    <row r="393" spans="1:5" ht="15" customHeight="1" x14ac:dyDescent="0.3">
      <c r="A393" s="23" t="s">
        <v>255</v>
      </c>
      <c r="B393" s="18" t="s">
        <v>300</v>
      </c>
      <c r="C393" s="30">
        <v>52000</v>
      </c>
      <c r="D393" s="69"/>
      <c r="E393" s="2">
        <f t="shared" si="33"/>
        <v>52000</v>
      </c>
    </row>
    <row r="394" spans="1:5" ht="15" customHeight="1" x14ac:dyDescent="0.3">
      <c r="A394" s="23" t="s">
        <v>255</v>
      </c>
      <c r="B394" s="18" t="s">
        <v>389</v>
      </c>
      <c r="C394" s="30">
        <v>16000</v>
      </c>
      <c r="D394" s="69"/>
      <c r="E394" s="2">
        <f t="shared" si="33"/>
        <v>16000</v>
      </c>
    </row>
    <row r="395" spans="1:5" ht="15" customHeight="1" x14ac:dyDescent="0.3">
      <c r="A395" s="23" t="s">
        <v>255</v>
      </c>
      <c r="B395" s="18" t="s">
        <v>306</v>
      </c>
      <c r="C395" s="30">
        <v>54000</v>
      </c>
      <c r="D395" s="69"/>
      <c r="E395" s="2">
        <f t="shared" si="33"/>
        <v>54000</v>
      </c>
    </row>
    <row r="396" spans="1:5" ht="15" customHeight="1" x14ac:dyDescent="0.3">
      <c r="A396" s="23" t="s">
        <v>255</v>
      </c>
      <c r="B396" s="64" t="s">
        <v>370</v>
      </c>
      <c r="C396" s="30">
        <v>2800000</v>
      </c>
      <c r="D396" s="69"/>
      <c r="E396" s="2">
        <f t="shared" si="33"/>
        <v>2800000</v>
      </c>
    </row>
    <row r="397" spans="1:5" ht="15" customHeight="1" x14ac:dyDescent="0.3">
      <c r="A397" s="23" t="s">
        <v>255</v>
      </c>
      <c r="B397" s="64" t="s">
        <v>374</v>
      </c>
      <c r="C397" s="30">
        <v>38000</v>
      </c>
      <c r="D397" s="69"/>
      <c r="E397" s="2">
        <f t="shared" si="33"/>
        <v>38000</v>
      </c>
    </row>
    <row r="398" spans="1:5" ht="15" customHeight="1" x14ac:dyDescent="0.3">
      <c r="A398" s="23" t="s">
        <v>255</v>
      </c>
      <c r="B398" s="18" t="s">
        <v>385</v>
      </c>
      <c r="C398" s="30">
        <v>270000</v>
      </c>
      <c r="D398" s="69"/>
      <c r="E398" s="2">
        <f t="shared" si="33"/>
        <v>270000</v>
      </c>
    </row>
    <row r="399" spans="1:5" ht="15" customHeight="1" x14ac:dyDescent="0.3">
      <c r="A399" s="23" t="s">
        <v>255</v>
      </c>
      <c r="B399" s="18" t="s">
        <v>388</v>
      </c>
      <c r="C399" s="30">
        <v>67000</v>
      </c>
      <c r="D399" s="69"/>
      <c r="E399" s="2">
        <f t="shared" si="33"/>
        <v>67000</v>
      </c>
    </row>
    <row r="400" spans="1:5" ht="15" customHeight="1" x14ac:dyDescent="0.3">
      <c r="A400" s="23" t="s">
        <v>255</v>
      </c>
      <c r="B400" s="18" t="s">
        <v>353</v>
      </c>
      <c r="C400" s="30">
        <v>120000</v>
      </c>
      <c r="D400" s="69"/>
      <c r="E400" s="2">
        <f t="shared" si="33"/>
        <v>120000</v>
      </c>
    </row>
    <row r="401" spans="1:6" ht="15" customHeight="1" x14ac:dyDescent="0.3">
      <c r="A401" s="23"/>
      <c r="D401" s="69"/>
    </row>
    <row r="402" spans="1:6" ht="15" customHeight="1" x14ac:dyDescent="0.3">
      <c r="A402" s="42" t="s">
        <v>354</v>
      </c>
      <c r="B402" s="43" t="s">
        <v>153</v>
      </c>
      <c r="C402" s="59">
        <f>C403</f>
        <v>170000</v>
      </c>
      <c r="D402" s="69"/>
      <c r="E402" s="1">
        <f t="shared" si="33"/>
        <v>170000</v>
      </c>
      <c r="F402" s="1"/>
    </row>
    <row r="403" spans="1:6" ht="15" customHeight="1" x14ac:dyDescent="0.3">
      <c r="A403" s="44" t="s">
        <v>255</v>
      </c>
      <c r="B403" s="45" t="s">
        <v>355</v>
      </c>
      <c r="C403" s="30">
        <v>170000</v>
      </c>
      <c r="D403" s="69"/>
      <c r="E403" s="2">
        <f t="shared" si="33"/>
        <v>170000</v>
      </c>
    </row>
    <row r="404" spans="1:6" ht="15" customHeight="1" x14ac:dyDescent="0.3">
      <c r="A404" s="23"/>
      <c r="D404" s="69"/>
    </row>
    <row r="405" spans="1:6" ht="15" customHeight="1" x14ac:dyDescent="0.3">
      <c r="A405" s="22" t="s">
        <v>164</v>
      </c>
      <c r="B405" s="1" t="s">
        <v>165</v>
      </c>
      <c r="C405" s="59">
        <f>SUM(C406:C409)</f>
        <v>71500</v>
      </c>
      <c r="D405" s="69"/>
      <c r="E405" s="1">
        <f>SUM(E406:E409)</f>
        <v>79500</v>
      </c>
    </row>
    <row r="406" spans="1:6" ht="15" customHeight="1" x14ac:dyDescent="0.3">
      <c r="A406" s="23" t="s">
        <v>255</v>
      </c>
      <c r="B406" s="18" t="s">
        <v>305</v>
      </c>
      <c r="C406" s="30">
        <v>4500</v>
      </c>
      <c r="D406" s="69"/>
      <c r="E406" s="2">
        <f t="shared" si="33"/>
        <v>4500</v>
      </c>
    </row>
    <row r="407" spans="1:6" ht="15" customHeight="1" x14ac:dyDescent="0.3">
      <c r="A407" s="23" t="s">
        <v>255</v>
      </c>
      <c r="B407" s="18" t="s">
        <v>387</v>
      </c>
      <c r="C407" s="30">
        <v>24000</v>
      </c>
      <c r="D407" s="69">
        <v>8000</v>
      </c>
      <c r="E407" s="2">
        <f t="shared" si="33"/>
        <v>32000</v>
      </c>
    </row>
    <row r="408" spans="1:6" ht="15" customHeight="1" x14ac:dyDescent="0.3">
      <c r="A408" s="23" t="s">
        <v>260</v>
      </c>
      <c r="B408" s="18" t="s">
        <v>369</v>
      </c>
      <c r="C408" s="30">
        <v>35000</v>
      </c>
      <c r="D408" s="69"/>
      <c r="E408" s="2">
        <f t="shared" si="33"/>
        <v>35000</v>
      </c>
    </row>
    <row r="409" spans="1:6" ht="15" customHeight="1" x14ac:dyDescent="0.3">
      <c r="A409" s="23" t="s">
        <v>255</v>
      </c>
      <c r="B409" s="65" t="s">
        <v>390</v>
      </c>
      <c r="C409" s="30">
        <v>8000</v>
      </c>
      <c r="D409" s="69"/>
      <c r="E409" s="2">
        <f t="shared" si="33"/>
        <v>8000</v>
      </c>
    </row>
    <row r="410" spans="1:6" ht="15" customHeight="1" x14ac:dyDescent="0.3">
      <c r="A410" s="23"/>
      <c r="D410" s="69"/>
    </row>
    <row r="411" spans="1:6" ht="15" customHeight="1" x14ac:dyDescent="0.3">
      <c r="A411" s="22" t="s">
        <v>261</v>
      </c>
      <c r="B411" s="1" t="s">
        <v>172</v>
      </c>
      <c r="C411" s="59">
        <f>C412</f>
        <v>66000</v>
      </c>
      <c r="D411" s="69"/>
      <c r="E411" s="1">
        <f t="shared" si="33"/>
        <v>66000</v>
      </c>
    </row>
    <row r="412" spans="1:6" ht="15" customHeight="1" x14ac:dyDescent="0.3">
      <c r="A412" s="23" t="s">
        <v>255</v>
      </c>
      <c r="B412" s="46" t="s">
        <v>391</v>
      </c>
      <c r="C412" s="30">
        <v>66000</v>
      </c>
      <c r="D412" s="69"/>
      <c r="E412" s="2">
        <f t="shared" si="33"/>
        <v>66000</v>
      </c>
    </row>
    <row r="413" spans="1:6" ht="15" customHeight="1" x14ac:dyDescent="0.3">
      <c r="A413" s="52"/>
      <c r="B413" s="46"/>
      <c r="D413" s="69"/>
    </row>
    <row r="414" spans="1:6" ht="15" customHeight="1" x14ac:dyDescent="0.3">
      <c r="A414" s="42" t="s">
        <v>182</v>
      </c>
      <c r="B414" s="43" t="s">
        <v>183</v>
      </c>
      <c r="C414" s="59">
        <f>C415</f>
        <v>25000</v>
      </c>
      <c r="D414" s="14"/>
      <c r="E414" s="1">
        <f t="shared" si="33"/>
        <v>25000</v>
      </c>
    </row>
    <row r="415" spans="1:6" ht="15" customHeight="1" x14ac:dyDescent="0.3">
      <c r="A415" s="55" t="s">
        <v>255</v>
      </c>
      <c r="B415" s="56" t="s">
        <v>358</v>
      </c>
      <c r="C415" s="30">
        <v>25000</v>
      </c>
      <c r="D415" s="14"/>
      <c r="E415" s="2">
        <f t="shared" si="33"/>
        <v>25000</v>
      </c>
    </row>
    <row r="416" spans="1:6" ht="15" customHeight="1" x14ac:dyDescent="0.3">
      <c r="A416" s="52"/>
      <c r="B416" s="41"/>
      <c r="D416" s="14"/>
    </row>
    <row r="417" spans="1:5" ht="15" customHeight="1" x14ac:dyDescent="0.3">
      <c r="A417" s="22" t="s">
        <v>207</v>
      </c>
      <c r="B417" s="1" t="s">
        <v>208</v>
      </c>
      <c r="C417" s="59">
        <f>SUM(C418:C419)</f>
        <v>56000</v>
      </c>
      <c r="D417" s="14"/>
      <c r="E417" s="1">
        <f t="shared" si="33"/>
        <v>56000</v>
      </c>
    </row>
    <row r="418" spans="1:5" ht="15" customHeight="1" x14ac:dyDescent="0.3">
      <c r="A418" s="23" t="s">
        <v>255</v>
      </c>
      <c r="B418" s="2" t="s">
        <v>294</v>
      </c>
      <c r="C418" s="30">
        <v>56000</v>
      </c>
      <c r="D418" s="14"/>
      <c r="E418" s="2">
        <f t="shared" si="33"/>
        <v>56000</v>
      </c>
    </row>
    <row r="419" spans="1:5" ht="15" customHeight="1" x14ac:dyDescent="0.3">
      <c r="A419" s="23"/>
      <c r="B419" s="2" t="s">
        <v>295</v>
      </c>
      <c r="D419" s="14"/>
    </row>
    <row r="420" spans="1:5" ht="15" customHeight="1" x14ac:dyDescent="0.3">
      <c r="A420" s="23"/>
      <c r="D420" s="14"/>
    </row>
    <row r="421" spans="1:5" ht="15" customHeight="1" x14ac:dyDescent="0.3">
      <c r="A421" s="22" t="s">
        <v>213</v>
      </c>
      <c r="B421" s="1" t="s">
        <v>214</v>
      </c>
      <c r="C421" s="59">
        <f>SUM(C422:C423)</f>
        <v>300000</v>
      </c>
      <c r="D421" s="14"/>
      <c r="E421" s="1">
        <f t="shared" si="33"/>
        <v>300000</v>
      </c>
    </row>
    <row r="422" spans="1:5" ht="15" customHeight="1" x14ac:dyDescent="0.3">
      <c r="A422" s="23" t="s">
        <v>255</v>
      </c>
      <c r="B422" s="18" t="s">
        <v>350</v>
      </c>
      <c r="C422" s="30">
        <v>150000</v>
      </c>
      <c r="D422" s="29"/>
      <c r="E422" s="2">
        <f t="shared" si="33"/>
        <v>150000</v>
      </c>
    </row>
    <row r="423" spans="1:5" ht="15" customHeight="1" x14ac:dyDescent="0.3">
      <c r="A423" s="23" t="s">
        <v>255</v>
      </c>
      <c r="B423" s="18" t="s">
        <v>351</v>
      </c>
      <c r="C423" s="30">
        <v>150000</v>
      </c>
      <c r="D423" s="29"/>
      <c r="E423" s="2">
        <f t="shared" si="33"/>
        <v>150000</v>
      </c>
    </row>
    <row r="424" spans="1:5" ht="15" customHeight="1" x14ac:dyDescent="0.3">
      <c r="A424" s="51"/>
      <c r="B424" s="50"/>
      <c r="D424" s="14"/>
    </row>
    <row r="425" spans="1:5" ht="15" customHeight="1" x14ac:dyDescent="0.3">
      <c r="A425" s="22" t="s">
        <v>262</v>
      </c>
      <c r="B425" s="1" t="s">
        <v>263</v>
      </c>
      <c r="C425" s="59">
        <f>SUM(C426:C427)</f>
        <v>11900</v>
      </c>
      <c r="D425" s="14"/>
      <c r="E425" s="1">
        <f t="shared" si="33"/>
        <v>11900</v>
      </c>
    </row>
    <row r="426" spans="1:5" ht="15" customHeight="1" x14ac:dyDescent="0.3">
      <c r="A426" s="40" t="s">
        <v>260</v>
      </c>
      <c r="B426" s="57" t="s">
        <v>356</v>
      </c>
      <c r="C426" s="30">
        <v>7000</v>
      </c>
      <c r="D426" s="14"/>
      <c r="E426" s="2">
        <f t="shared" si="33"/>
        <v>7000</v>
      </c>
    </row>
    <row r="427" spans="1:5" ht="15" customHeight="1" x14ac:dyDescent="0.3">
      <c r="A427" s="40" t="s">
        <v>260</v>
      </c>
      <c r="B427" s="64" t="s">
        <v>357</v>
      </c>
      <c r="C427" s="30">
        <v>4900</v>
      </c>
      <c r="D427" s="14"/>
      <c r="E427" s="2">
        <f t="shared" si="33"/>
        <v>4900</v>
      </c>
    </row>
    <row r="428" spans="1:5" ht="15" customHeight="1" x14ac:dyDescent="0.3">
      <c r="A428" s="23"/>
      <c r="D428" s="14"/>
    </row>
    <row r="429" spans="1:5" ht="15" customHeight="1" x14ac:dyDescent="0.3">
      <c r="A429" s="23"/>
      <c r="B429" s="1" t="s">
        <v>264</v>
      </c>
      <c r="C429" s="60">
        <f>C425+C421+C417+C405+C402+C391+C382+C411+C414+C388</f>
        <v>4619400</v>
      </c>
      <c r="D429" s="14"/>
      <c r="E429" s="1">
        <f>E382+E388+E391+E402+E405+E411+E414+E417+E421+E425</f>
        <v>4627400</v>
      </c>
    </row>
    <row r="430" spans="1:5" ht="15" customHeight="1" x14ac:dyDescent="0.3">
      <c r="A430" s="23"/>
      <c r="D430" s="14"/>
    </row>
    <row r="431" spans="1:5" ht="15" customHeight="1" x14ac:dyDescent="0.3">
      <c r="A431" s="23"/>
      <c r="B431" s="1" t="s">
        <v>271</v>
      </c>
      <c r="D431" s="14"/>
    </row>
    <row r="432" spans="1:5" ht="15" customHeight="1" x14ac:dyDescent="0.3">
      <c r="A432" s="23">
        <v>454</v>
      </c>
      <c r="B432" s="2" t="s">
        <v>272</v>
      </c>
      <c r="C432" s="30">
        <v>1350000</v>
      </c>
      <c r="D432" s="14"/>
      <c r="E432" s="2">
        <f t="shared" si="33"/>
        <v>1350000</v>
      </c>
    </row>
    <row r="433" spans="1:5" ht="15" customHeight="1" x14ac:dyDescent="0.3">
      <c r="A433" s="23"/>
      <c r="D433" s="14"/>
    </row>
    <row r="434" spans="1:5" ht="15" customHeight="1" x14ac:dyDescent="0.3">
      <c r="A434" s="23"/>
      <c r="B434" s="1" t="s">
        <v>273</v>
      </c>
      <c r="C434" s="59">
        <f>SUM(C432:C433)</f>
        <v>1350000</v>
      </c>
      <c r="D434" s="14"/>
      <c r="E434" s="1">
        <f t="shared" si="33"/>
        <v>1350000</v>
      </c>
    </row>
    <row r="435" spans="1:5" ht="15" customHeight="1" x14ac:dyDescent="0.3">
      <c r="A435" s="23"/>
      <c r="D435" s="14"/>
    </row>
    <row r="436" spans="1:5" ht="15" customHeight="1" x14ac:dyDescent="0.3">
      <c r="A436" s="23"/>
      <c r="B436" s="1" t="s">
        <v>274</v>
      </c>
      <c r="D436" s="14"/>
    </row>
    <row r="437" spans="1:5" ht="15" customHeight="1" x14ac:dyDescent="0.3">
      <c r="A437" s="23" t="s">
        <v>275</v>
      </c>
      <c r="B437" s="2" t="s">
        <v>276</v>
      </c>
      <c r="C437" s="30">
        <v>11300</v>
      </c>
      <c r="D437" s="14"/>
      <c r="E437" s="2">
        <f t="shared" si="33"/>
        <v>11300</v>
      </c>
    </row>
    <row r="438" spans="1:5" ht="15" customHeight="1" x14ac:dyDescent="0.3">
      <c r="A438" s="23"/>
      <c r="D438" s="14"/>
    </row>
    <row r="439" spans="1:5" ht="15" customHeight="1" x14ac:dyDescent="0.3">
      <c r="A439" s="23"/>
      <c r="B439" s="1" t="s">
        <v>277</v>
      </c>
      <c r="C439" s="59">
        <f>SUM(C437:C438)</f>
        <v>11300</v>
      </c>
      <c r="D439" s="14"/>
      <c r="E439" s="1">
        <f t="shared" si="33"/>
        <v>11300</v>
      </c>
    </row>
    <row r="440" spans="1:5" ht="15" customHeight="1" x14ac:dyDescent="0.3">
      <c r="A440" s="23"/>
      <c r="B440" s="1"/>
      <c r="D440" s="14"/>
    </row>
    <row r="441" spans="1:5" ht="15" customHeight="1" x14ac:dyDescent="0.3">
      <c r="A441" s="23"/>
      <c r="B441" s="10" t="s">
        <v>265</v>
      </c>
      <c r="C441" s="81"/>
      <c r="D441" s="14"/>
      <c r="E441" s="11"/>
    </row>
    <row r="442" spans="1:5" ht="15" customHeight="1" x14ac:dyDescent="0.3">
      <c r="A442" s="23"/>
      <c r="B442" s="11" t="s">
        <v>266</v>
      </c>
      <c r="C442" s="82">
        <f>C86</f>
        <v>7782033.3499999996</v>
      </c>
      <c r="D442" s="14"/>
      <c r="E442" s="10">
        <f>E86</f>
        <v>8132919.3499999996</v>
      </c>
    </row>
    <row r="443" spans="1:5" ht="15" customHeight="1" x14ac:dyDescent="0.3">
      <c r="A443" s="23"/>
      <c r="B443" s="11" t="s">
        <v>267</v>
      </c>
      <c r="C443" s="82">
        <f>C101</f>
        <v>3083000</v>
      </c>
      <c r="D443" s="14"/>
      <c r="E443" s="10">
        <f>E101</f>
        <v>3076000</v>
      </c>
    </row>
    <row r="444" spans="1:5" ht="15" customHeight="1" x14ac:dyDescent="0.3">
      <c r="A444" s="23"/>
      <c r="B444" s="11" t="s">
        <v>268</v>
      </c>
      <c r="C444" s="82">
        <f>C378</f>
        <v>7451925.9199999999</v>
      </c>
      <c r="D444" s="14"/>
      <c r="E444" s="83">
        <f>E378</f>
        <v>7914260.9199999999</v>
      </c>
    </row>
    <row r="445" spans="1:5" ht="15" customHeight="1" x14ac:dyDescent="0.3">
      <c r="A445" s="23"/>
      <c r="B445" s="11" t="s">
        <v>269</v>
      </c>
      <c r="C445" s="82">
        <f>C429</f>
        <v>4619400</v>
      </c>
      <c r="D445" s="14"/>
      <c r="E445" s="10">
        <f>E429</f>
        <v>4627400</v>
      </c>
    </row>
    <row r="446" spans="1:5" ht="15" customHeight="1" x14ac:dyDescent="0.3">
      <c r="A446" s="23"/>
      <c r="B446" s="11" t="s">
        <v>270</v>
      </c>
      <c r="C446" s="82">
        <f t="shared" ref="C446" si="34">C442+C443-C444-C445</f>
        <v>-1206292.5700000003</v>
      </c>
      <c r="D446" s="14"/>
      <c r="E446" s="10">
        <f t="shared" ref="E446:E458" si="35">D446+C446</f>
        <v>-1206292.5700000003</v>
      </c>
    </row>
    <row r="447" spans="1:5" ht="15" customHeight="1" x14ac:dyDescent="0.3">
      <c r="A447" s="23"/>
      <c r="C447" s="59"/>
      <c r="D447" s="14"/>
      <c r="E447" s="1"/>
    </row>
    <row r="448" spans="1:5" ht="15" customHeight="1" x14ac:dyDescent="0.3">
      <c r="A448" s="23"/>
      <c r="B448" s="9" t="s">
        <v>278</v>
      </c>
      <c r="C448" s="62"/>
      <c r="D448" s="14"/>
      <c r="E448" s="1"/>
    </row>
    <row r="449" spans="1:10" ht="15" customHeight="1" x14ac:dyDescent="0.3">
      <c r="A449" s="23"/>
      <c r="B449" s="9" t="s">
        <v>279</v>
      </c>
      <c r="C449" s="84">
        <f>C86</f>
        <v>7782033.3499999996</v>
      </c>
      <c r="D449" s="14"/>
      <c r="E449" s="9">
        <f>E442</f>
        <v>8132919.3499999996</v>
      </c>
      <c r="F449" s="7"/>
      <c r="H449" s="7"/>
    </row>
    <row r="450" spans="1:10" ht="15" customHeight="1" x14ac:dyDescent="0.3">
      <c r="A450" s="23"/>
      <c r="B450" s="9" t="s">
        <v>280</v>
      </c>
      <c r="C450" s="84">
        <f>C101</f>
        <v>3083000</v>
      </c>
      <c r="D450" s="14"/>
      <c r="E450" s="9">
        <f>E443</f>
        <v>3076000</v>
      </c>
      <c r="F450" s="7"/>
      <c r="H450" s="7"/>
    </row>
    <row r="451" spans="1:10" ht="15" customHeight="1" x14ac:dyDescent="0.3">
      <c r="A451" s="23"/>
      <c r="B451" s="9" t="s">
        <v>281</v>
      </c>
      <c r="C451" s="84">
        <f>C434</f>
        <v>1350000</v>
      </c>
      <c r="D451" s="14"/>
      <c r="E451" s="9">
        <f t="shared" si="35"/>
        <v>1350000</v>
      </c>
    </row>
    <row r="452" spans="1:10" ht="15" customHeight="1" x14ac:dyDescent="0.3">
      <c r="A452" s="23"/>
      <c r="B452" s="9" t="s">
        <v>282</v>
      </c>
      <c r="C452" s="84">
        <f t="shared" ref="C452" si="36">SUM(C449:C451)</f>
        <v>12215033.35</v>
      </c>
      <c r="D452" s="14"/>
      <c r="E452" s="9">
        <f>E449+E450+E451</f>
        <v>12558919.35</v>
      </c>
      <c r="F452" s="7"/>
      <c r="H452" s="7"/>
      <c r="J452" s="7"/>
    </row>
    <row r="453" spans="1:10" ht="15" customHeight="1" x14ac:dyDescent="0.3">
      <c r="A453" s="23"/>
      <c r="B453" s="21"/>
      <c r="C453" s="60"/>
      <c r="D453" s="14"/>
      <c r="E453" s="1"/>
    </row>
    <row r="454" spans="1:10" ht="15" customHeight="1" x14ac:dyDescent="0.3">
      <c r="A454" s="23"/>
      <c r="B454" s="9" t="s">
        <v>65</v>
      </c>
      <c r="C454" s="84">
        <f>C378</f>
        <v>7451925.9199999999</v>
      </c>
      <c r="D454" s="14"/>
      <c r="E454" s="85">
        <f>E444</f>
        <v>7914260.9199999999</v>
      </c>
      <c r="F454" s="7"/>
      <c r="H454" s="7"/>
    </row>
    <row r="455" spans="1:10" ht="15" customHeight="1" x14ac:dyDescent="0.3">
      <c r="A455" s="23"/>
      <c r="B455" s="9" t="s">
        <v>283</v>
      </c>
      <c r="C455" s="84">
        <f>C445</f>
        <v>4619400</v>
      </c>
      <c r="D455" s="14"/>
      <c r="E455" s="9">
        <f>E445</f>
        <v>4627400</v>
      </c>
      <c r="F455" s="7"/>
      <c r="H455" s="7"/>
    </row>
    <row r="456" spans="1:10" ht="15" customHeight="1" x14ac:dyDescent="0.3">
      <c r="A456" s="23"/>
      <c r="B456" s="9" t="s">
        <v>284</v>
      </c>
      <c r="C456" s="84">
        <f t="shared" ref="C456" si="37">C439</f>
        <v>11300</v>
      </c>
      <c r="D456" s="14"/>
      <c r="E456" s="9">
        <f t="shared" si="35"/>
        <v>11300</v>
      </c>
    </row>
    <row r="457" spans="1:10" ht="15" customHeight="1" x14ac:dyDescent="0.3">
      <c r="A457" s="23"/>
      <c r="B457" s="9" t="s">
        <v>285</v>
      </c>
      <c r="C457" s="84">
        <f t="shared" ref="C457" si="38">SUM(C454:C456)</f>
        <v>12082625.92</v>
      </c>
      <c r="D457" s="14"/>
      <c r="E457" s="85">
        <f>E454+E455+E456</f>
        <v>12552960.92</v>
      </c>
      <c r="F457" s="7"/>
      <c r="J457" s="7"/>
    </row>
    <row r="458" spans="1:10" ht="15" customHeight="1" x14ac:dyDescent="0.3">
      <c r="A458" s="23"/>
      <c r="B458" s="21"/>
      <c r="C458" s="59"/>
      <c r="D458" s="29"/>
      <c r="E458" s="21">
        <f t="shared" si="35"/>
        <v>0</v>
      </c>
      <c r="H458" s="7"/>
    </row>
    <row r="459" spans="1:10" ht="15" customHeight="1" x14ac:dyDescent="0.3">
      <c r="A459" s="23"/>
      <c r="B459" s="9" t="s">
        <v>286</v>
      </c>
      <c r="C459" s="84">
        <f t="shared" ref="C459" si="39">C452-C457</f>
        <v>132407.4299999997</v>
      </c>
      <c r="D459" s="14"/>
      <c r="E459" s="85">
        <f>E452-E457</f>
        <v>5958.429999999702</v>
      </c>
      <c r="G459" s="7"/>
      <c r="H459" s="7"/>
    </row>
    <row r="460" spans="1:10" ht="15" customHeight="1" x14ac:dyDescent="0.3">
      <c r="A460" s="23"/>
      <c r="B460" s="1"/>
      <c r="D460" s="14"/>
      <c r="H460" s="7"/>
    </row>
    <row r="461" spans="1:10" ht="15" customHeight="1" thickBot="1" x14ac:dyDescent="0.35">
      <c r="A461" s="25"/>
      <c r="B461" s="17"/>
      <c r="C461" s="34"/>
      <c r="D461" s="14"/>
      <c r="H461" s="7"/>
    </row>
    <row r="462" spans="1:10" x14ac:dyDescent="0.3">
      <c r="B462" s="1" t="s">
        <v>398</v>
      </c>
      <c r="D462" s="7"/>
    </row>
    <row r="463" spans="1:10" x14ac:dyDescent="0.3">
      <c r="B463" s="2" t="s">
        <v>399</v>
      </c>
    </row>
  </sheetData>
  <mergeCells count="1">
    <mergeCell ref="B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2018</vt:lpstr>
      <vt:lpstr>Hárok1</vt:lpstr>
      <vt:lpstr>'2018'!Oblasť_tlače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2018-09-11T13:07:19Z</dcterms:modified>
</cp:coreProperties>
</file>