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60" yWindow="45" windowWidth="11490" windowHeight="8655" tabRatio="867" activeTab="2"/>
  </bookViews>
  <sheets>
    <sheet name="Úvod" sheetId="1" r:id="rId1"/>
    <sheet name="I. Bilancia príjmov a výdavkov" sheetId="2" r:id="rId2"/>
    <sheet name="II. Príjmy rozpočtu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/>
  <calcPr fullCalcOnLoad="1"/>
</workbook>
</file>

<file path=xl/sharedStrings.xml><?xml version="1.0" encoding="utf-8"?>
<sst xmlns="http://schemas.openxmlformats.org/spreadsheetml/2006/main" count="6957" uniqueCount="1861">
  <si>
    <t>a.13.5.1</t>
  </si>
  <si>
    <t>a.13.5.2</t>
  </si>
  <si>
    <t>b.13.5.1</t>
  </si>
  <si>
    <t>b.13.5.2</t>
  </si>
  <si>
    <t>Program13. Sociálne služby a zdravotníctvo</t>
  </si>
  <si>
    <t>Opatrovateľská služba</t>
  </si>
  <si>
    <t>Zabezpečiť pomoc pre handicapovaných obyvateľov obce.</t>
  </si>
  <si>
    <t>počet opatrovateľských pracovníkov</t>
  </si>
  <si>
    <t>počet obyvateľov odkázaných na opatrovateľskú službu</t>
  </si>
  <si>
    <t>Zabezpečiť dôstojné prežitie staroby pre obyvateľov v dôchodkovom veku.</t>
  </si>
  <si>
    <t>Počet podporených občanov</t>
  </si>
  <si>
    <t>Transfer TS - služby za uloženie a likvidáciu odpadu</t>
  </si>
  <si>
    <t>Zabezpečiť pravidelný zvoz a odvoz odpadu v meste.</t>
  </si>
  <si>
    <t>Dom kultúry</t>
  </si>
  <si>
    <t>Príspevok DKN</t>
  </si>
  <si>
    <t>Kultúrne poukazy</t>
  </si>
  <si>
    <t>Iná kultúrna infraštruktúra</t>
  </si>
  <si>
    <t>Kultúrny dom</t>
  </si>
  <si>
    <t>Vytvoriť podmienky pre organizovanie kultúrnych aktivít v meste.</t>
  </si>
  <si>
    <t>Počet vybudovaných zariadení pre potreby kultúry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</si>
  <si>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</si>
  <si>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</si>
  <si>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</si>
  <si>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</si>
  <si>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</si>
  <si>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</si>
  <si>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</si>
  <si>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</si>
  <si>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</si>
  <si>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</si>
  <si>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</si>
  <si>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</si>
  <si>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</si>
  <si>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Materská škola Bernolákova ul.</t>
  </si>
  <si>
    <t>Vybavenie pre občanov</t>
  </si>
  <si>
    <t>Program 16. Občianska vybavenosť</t>
  </si>
  <si>
    <t>km vybudovanej vodovodnej siete</t>
  </si>
  <si>
    <t>Počet žiakov v ZŠ za rok spolu</t>
  </si>
  <si>
    <t>Zabezpečiť rozvoj a údržbu infraštruktúry základného vzdelávania a zabezpečenie podmienok pre efektívnu vzdelávaciu činnosť v rámci povinnej školskej dochádzky v meste.</t>
  </si>
  <si>
    <t>Základná škola</t>
  </si>
  <si>
    <t>Počet tried v ZŠ</t>
  </si>
  <si>
    <t>Zabezpečiť rozvoj a údržbu infraštruktúry záujmového vzdelávania a zabezpečenie podmienok pre efektívnu záujmovú činnosť v meste.</t>
  </si>
  <si>
    <t>Školský klub detí</t>
  </si>
  <si>
    <t>Počet detí v ŠKD za rok</t>
  </si>
  <si>
    <t>Počet krúžkov v ŠKD</t>
  </si>
  <si>
    <t>Zabezpečiť kvalitné a dostupné stravovanie pre deti MŠ a ZŠ.</t>
  </si>
  <si>
    <t>Školská jedáleň</t>
  </si>
  <si>
    <t>Priemerný počet vydaných jedál za deň - ZŠ</t>
  </si>
  <si>
    <t>Podporovať komplexnú ponuku vzdelávacích zariadení v Námestove.</t>
  </si>
  <si>
    <t>Počet podporených subjektov / činností</t>
  </si>
  <si>
    <t>Zabezpečiť rozvoj a údržbu infraštruktúry umeleckého vzdelávania a zabezpečenie podmienok pre efektívnu umeleckú vzdelávaciu činnosť v rámci záujmového vzdelávania.</t>
  </si>
  <si>
    <t xml:space="preserve">Počet žiakov </t>
  </si>
  <si>
    <t>Počet organizovaných koncertov</t>
  </si>
  <si>
    <t>CVČ</t>
  </si>
  <si>
    <t>Priemerný počet detí v jednom  krúžku</t>
  </si>
  <si>
    <t>Zabezpečiť rozvoj a údržbu infraštruktúry záujmového a formálneho vzdelávania a zabezpečenie podmienok pre efektívnu vzdelávaciu činnosť v meste.</t>
  </si>
  <si>
    <t>Počet podporených subjektov</t>
  </si>
  <si>
    <t>Počet užívateľov podporených subjektov</t>
  </si>
  <si>
    <t>MŠK Námestovo</t>
  </si>
  <si>
    <t>Transfery občianskemu združ, nadácii a neinvestičnému fondu</t>
  </si>
  <si>
    <t>Transfer pre TS - dopravné značenie a údržba MK</t>
  </si>
  <si>
    <t>a.11.2.3</t>
  </si>
  <si>
    <t>a.11.2.4</t>
  </si>
  <si>
    <t>a.11.2.5</t>
  </si>
  <si>
    <t>a.11.2.6</t>
  </si>
  <si>
    <t>a.11.2.7</t>
  </si>
  <si>
    <t>a.11.2.8</t>
  </si>
  <si>
    <t>a.11.2.9</t>
  </si>
  <si>
    <t>a.11.3.3</t>
  </si>
  <si>
    <t>632</t>
  </si>
  <si>
    <t>ZŠ Brehy monit.správa Eu</t>
  </si>
  <si>
    <t>Transfer</t>
  </si>
  <si>
    <t>d.9.4.4</t>
  </si>
  <si>
    <t>Na nemoc.davky SKD</t>
  </si>
  <si>
    <t>b.9.5.1</t>
  </si>
  <si>
    <t>b.9.5.2</t>
  </si>
  <si>
    <t>nahrada dočasnej PN</t>
  </si>
  <si>
    <t>e.9.6.1</t>
  </si>
  <si>
    <t>e.9.6.2</t>
  </si>
  <si>
    <t>e.9.6.3</t>
  </si>
  <si>
    <t>Príspevok na mimoškolskú činnosť</t>
  </si>
  <si>
    <t>Energetický certifikát</t>
  </si>
  <si>
    <t>Monitorovacia správa -EU</t>
  </si>
  <si>
    <t>a.9.7.12</t>
  </si>
  <si>
    <t>e.9.7.1</t>
  </si>
  <si>
    <t>e.9.7.2</t>
  </si>
  <si>
    <t>e.9.8.1</t>
  </si>
  <si>
    <t>Mzdy, Odvody</t>
  </si>
  <si>
    <t>e.9.8.3</t>
  </si>
  <si>
    <t>e.9.9.1</t>
  </si>
  <si>
    <t>nájom</t>
  </si>
  <si>
    <t>e.9.11.1</t>
  </si>
  <si>
    <t>e.9.11.2</t>
  </si>
  <si>
    <t>Transfer Súkromná ZUŠ Fernezová</t>
  </si>
  <si>
    <t>a.9.12.2</t>
  </si>
  <si>
    <t>Transfer Súkromná ZUŠ Babuliaková</t>
  </si>
  <si>
    <t>Transfery</t>
  </si>
  <si>
    <t>Dotácia vzdelávacie poukazy</t>
  </si>
  <si>
    <t>SÚ Or.Jasenica FA</t>
  </si>
  <si>
    <t>SÚ Vavrečka FA</t>
  </si>
  <si>
    <t>Chránená dieľňa</t>
  </si>
  <si>
    <t>11T1</t>
  </si>
  <si>
    <t>§52a-ÚPSVaR /MŠ100/85%</t>
  </si>
  <si>
    <t>c.1.14.2</t>
  </si>
  <si>
    <t>c.1.14.3</t>
  </si>
  <si>
    <t>c.1.14.4</t>
  </si>
  <si>
    <t>Príjem z predaja kapitálových aktív</t>
  </si>
  <si>
    <t>Príjem z predaja bytov</t>
  </si>
  <si>
    <t>a.4.3.5</t>
  </si>
  <si>
    <t>MsÚ podiel na Stav.úrad</t>
  </si>
  <si>
    <t>Nákup pozemkov - pod nový cintorín, resp. úprava cintorína</t>
  </si>
  <si>
    <t>a.5.1.6</t>
  </si>
  <si>
    <t>a.5.1.7</t>
  </si>
  <si>
    <t>637005</t>
  </si>
  <si>
    <t>Osvetlenie ulica Poľanová - realizácia</t>
  </si>
  <si>
    <t>b.5.4.1</t>
  </si>
  <si>
    <t>a.6.2.1</t>
  </si>
  <si>
    <t>a.6.2.3</t>
  </si>
  <si>
    <t>b.6.2.1</t>
  </si>
  <si>
    <t>Spláš.kan.Okružná-vec.bremeno</t>
  </si>
  <si>
    <t>Splácanie úveru MŠ Brehy</t>
  </si>
  <si>
    <t>a.9.4.4</t>
  </si>
  <si>
    <t>a.9.4.5</t>
  </si>
  <si>
    <t>a.9.4.6</t>
  </si>
  <si>
    <t>a.9.7.9</t>
  </si>
  <si>
    <t>Jednorázová dávka sociálnej pomoci</t>
  </si>
  <si>
    <t xml:space="preserve">Priemerné plnenie rozpočtu za program bolo v prípade bežných výdavkov na úrovni 97 %. K vysokému prekročeniu došlo len v prípade podprogrmau 1.6.. Výdavky boli čerpané vo výške 181 %. Výdavky boli financované z transferu zo štátneho rozpočtu. Nie je potrebné ukladať opatrenia. V tomto roku v rámci podprogramu mesto financovalo voľby do orgánov miestnej samosprávy a začiatkom roka 2014 voľby do europarlamentu. Z uvedených dôvodov nie je potrebné prijať opatrenia.  </t>
  </si>
  <si>
    <t xml:space="preserve">Oproti plánovanému stavu bol v roku 2014 zaznamenaný výdavok vo výške 102 % rozpočtovanej sumy. K čerpaniu a prekročeniu došlo jedine na položke propagácia. Čerpanie rozpočtu je vyhovujúce a nie je potrebné prijať opatrenia. </t>
  </si>
  <si>
    <t>V roku 2014 bolo priemerné čerpanie výdavkov na úrovni 85 %. K vysokému prečerpaniu došlo v prípade položky údržba výpočtovej techniky. Výdavky na poistné majetku bolo čerpané vo výške 76 %. Najvyššie úspory sa podarilo dosiahnuť v prípade údržby budovy mestského úradu, kde oproti plánovaným výdavkom mesto vynaložilo len 11 %. Pomerne vysoké úspory sa podarilo dosiahnuť aj v prípade výdavkov na prevádzku vozového parku mesta. Výdavky na palivá boli čerpané vo výške 85 %. Výdavky na údržbu automobilov mesto hradilo vo výške 121 %. Nápravné opatrenie nie je potrebné uložiť.</t>
  </si>
  <si>
    <t>V roku 2014 bolo priemerné čerpanie výdavkov na úrovni 102 %. K prekročeniu plánovaného rozpočtu došlo jedine v prípade materiálu - 122 % a miezd hradených zo štátneho rozpočtu. K miernej úspore došlo na položke služby. Z rozpočtu mesta bolo financovaných 3282 €. Transfer zo štátneho ropočtu na prenesený výkon bol vo výške 10123 €</t>
  </si>
  <si>
    <t xml:space="preserve">Priemerné plnenie výdavkov bolo na 98 % plánovaného rozpočtu. K miernemu prekročeniu došlo na položke odvody, ktoré boli čeprané vo výške 108 %. % vysoké prekročenie bolo na položke cestovné. V absolútnej hodnote však išlo o zanedbateľnú položku. Opatrenia nie je potrebné ukladať. </t>
  </si>
  <si>
    <t xml:space="preserve">V oblasti preneseného výkonu štátnej správy v oblasti stavebného konania bolo čerpanie výdavkov na úrovni 100 %. Nápravné opatrenia nie je potrebné uložiť. K miernemu prekročeniu došlo na položke odvody - o 101 % a položke služby - 103 %. Celkovo bolo z rozpočtu mesta hradených 12453 %. V prípade výdavkov zo štátneho rozpočtu bolo čerpanie na úrovni 100 %. Opatrenia sa neukladajú. </t>
  </si>
  <si>
    <t>V prípade evidencie obvateľstva boli výdavky čerpané zo zdroja 111. Nápravné opatrenia nie je potrebné ukladať. Plnenie bolo na 101 %. K miernemu prekročeniu rozpočtu došlo na položke odvody.</t>
  </si>
  <si>
    <t>Plánované výdavky podprogramu Cintorín a dom smútku boli čerpané vo výške 75 %. Pozitívne sa hodnotí úspora výdavkov na enegie, ktoré boli čerpané vo výške 8 %. Hospodárenie je pozitívne a nie je potrebné ukladať opatrenia. V prípade transferov technickým službám boli výdavky hradené vo výške 100 %.</t>
  </si>
  <si>
    <t>Výdavky v rámci organizácie občianskych obradov boli čerpané vo výške 66 %. Keďže došlo k výraznej úspore, opatrenia nie je potrebné ukladať.</t>
  </si>
  <si>
    <t xml:space="preserve">Prenesený výkon životné prostredie bol financovaný na 83 % rozpočtovaných výdavkov. Nápravné opatrenia nie je potrebné ukladať. </t>
  </si>
  <si>
    <t xml:space="preserve">Celkové hodnotenie podprogramu je vyhovujúce. Oproti plánovanému rozpočtu sa skutočné čerpanie realizované na 84 %. Nápravné opatrenia nie je potrebné uložiť. K miernemu prekročeniu rozpočtu došlo hlavne v prípade výdavkov na prenesený výkon štátnej správy - stavebný úrad. Prekročenie nebolo významné, preto nie je potrebné prijať opatrenia.  </t>
  </si>
  <si>
    <t>Celkové čerpanie výdavkov na podprogram bolo v roku 2014 na úrovni 157 %. K výraznému prektočeniu výdavkov došlo na položke - dopravné, kde boli prekročené o 293 % a materiál - 26 %. Prekročenie súviselo s vyšším počtom zásahov DHZ. Z neplánovaných výdavkov sa realizovali výdavky na položke bežné transfery.</t>
  </si>
  <si>
    <t xml:space="preserve">Priemerné čerpanie výdavkov v roku 2014 bolo na úrovni 77 %. K prekročeniu výdavkov nedošlo na žiadnej položke. K výraznej úspore došlo na položke elektrická energia. Výdavky na elektrickú energiu predstavovali len 68 % plánovanej hodnoty. Keďže došlo k celkovej 23 % úspore výdavkov, opatrenia nie je potrebné prijať.  </t>
  </si>
  <si>
    <t xml:space="preserve">V rámci podprogramu Miestny rozhlas boli výdavky v roku 2014 čerpané na 100 %. Výdavky predstavujú transfer technickým službám. Nápravné opatrenia nie je potrebné uložiť. </t>
  </si>
  <si>
    <t xml:space="preserve">K výraznému prekročeniu došlo v prípade financovania Chránenej dielne. Výdavky zo štátneho rozpočtu boli čerpané na 162 %. V prípade výdavkov z mestského ropzočtu nedošlo na žiadnej položke. Priemerné výdavky na mestskú políciu boli v roku 2014 čerpané vo výške 92 %. </t>
  </si>
  <si>
    <t xml:space="preserve">Celkové čerpanie plánovaných výdavkov v rámci programu bolo na úrovni 88 %. Nápravné opatrenia je potrebné uložiť v ojedinelých prípadoch. K prekročeniu došlo hlavne v prípade výdavkov financovaných zo štátneho ropzočtu. K výraznému prekročeniu došlo v prípade financovania Chránenej dielne. Výdavky zo štátneho rozpočtu boli čerpané na 162 %. V prípade výdavkov z mestského ropzočtu nedošlo na žiadnej položke. </t>
  </si>
  <si>
    <t>Celkové plnenie plánovaných výdavkov bolo v roku 2014 na 113 %. Najvyššie prekročenie bolo zaznamené v prípade výdavkov na trasnfer TS, kde boli výdavky prekročené o 18 %. Výdavky na čistenie komunikácií boli čerpané vo výške 97 %. Výdavky na materiál boli čerpané vo výške 115 %.</t>
  </si>
  <si>
    <t xml:space="preserve">Výdavky na podprogram boli čerpané na úrovni 13 €. Opatrenia nie je potrebné ukladať. Mesto financovalo tieto výdavky z vlastných zdrojov.   </t>
  </si>
  <si>
    <t xml:space="preserve">Výdavky na separovaný zber boli v roku 2014 na úrovni 2 %. Výdavky boli čerpané len v rámci položky služby. </t>
  </si>
  <si>
    <t xml:space="preserve">Priemerné plnenie za program bolo na úrovni 101 %. Z hľadiska objemu boli výrazne prekročené aj výdavky na likvidáciu odpadu. V budúcnosti musí mesto zabezpečiť efketívnejšiu separáciu odpadu. Najvyššie prekročenie bolo zaznamené v prípade výdavkov na trasnfer TS, kde boli výdavky prekročené o 18 %. Výdavky na čistenie komunikácií boli čerpané vo výške 97 %. Výdavky na materiál boli čerpané vo výške 115 %. Výdavky na separovaný zber boli v roku 2014 na úrovni 2 %. </t>
  </si>
  <si>
    <t xml:space="preserve">V rámci podprogramu bolo čerpanie výdavkov na úrovni 94 %. Najvyššie úspory sa podarilo dosiahnuť v oblasti rutinnej údržby. Mesto neprekročilo výdavky v žiadnej položke. V prípade transferov DKN nedošlo k prečerpaniu rozpočtu. Všetky výdavky boli hradené z rozpočtu mesta. </t>
  </si>
  <si>
    <t xml:space="preserve">V rámci podprogamu boli výdavky čerpané vo výške 61 % plánovaného rozpočtu. Opatrenia sa neukladajú. </t>
  </si>
  <si>
    <t xml:space="preserve">V rámci podprogamu boli výdavky čerpané vo výške 1000 €. </t>
  </si>
  <si>
    <t xml:space="preserve">V roku 2014 bolo čerpanie výdavkov plánovaného rozpočtu na úrovni 86 %. K výraznému prečerpaniu výdavkov došlo na položke odchodné - 321%. Zo štátneho rozpočtu boli výdavky čerpané vo výške 47 %. Ostatné výdavky boli čerpané vo vyhovujúcej miere, žiadna položka nebola prekročená. Opatrenia sa neukladajú. </t>
  </si>
  <si>
    <t xml:space="preserve">Priemerné čerpanie výdavkov na materskú školu bolo na úrovni 92 %. Prečerpanie plánovaných výdavkov bolo zaznamenané v rámci miezd a odvodov (101 a 103 %). Pozitívne sa hodnotí úspora výdavkov na energie (59 %), všeobecný materiál (46 %) a údržbu (41 %). Opatrenia nie je potrebné ukladať. </t>
  </si>
  <si>
    <t xml:space="preserve">Celkové čerpanie plánovaných výdavkov podprogramu bolo na úrovni 106 %. Prekročenie rozpočtu bolo zaznamenané len v prípade výdavkov na služby, ktoré boli čerpané vo výške 117 % a odchodné - 178 %. K výraznému prekročeniu došlo z dôvodu transferu na TS. Mesto financovalo údržbu vo výške 26288 €. Z celkového hľadiska nie je potrebné ukladať opatrenia. </t>
  </si>
  <si>
    <t>I. - XII.  skutočnosť</t>
  </si>
  <si>
    <t>upravený rozpočet I. - XII.</t>
  </si>
  <si>
    <t>Schválený rozpočet I. - XII.</t>
  </si>
  <si>
    <t xml:space="preserve">Skutočnosť I. - XII. </t>
  </si>
  <si>
    <t>I. - XII.</t>
  </si>
  <si>
    <t>počet nových vybudovaných objektov občianskej vybavenosti</t>
  </si>
  <si>
    <t>počet nových užívateľov objektov občianskej vybavenosti</t>
  </si>
  <si>
    <t>Bilancia</t>
  </si>
  <si>
    <t>Príjmy</t>
  </si>
  <si>
    <t>+</t>
  </si>
  <si>
    <t>Výdavky</t>
  </si>
  <si>
    <t>-</t>
  </si>
  <si>
    <t>11.3</t>
  </si>
  <si>
    <t>Výstavba a rekonštrukcia chodníkov</t>
  </si>
  <si>
    <t>a.11.3.1</t>
  </si>
  <si>
    <t>a.11.3.2</t>
  </si>
  <si>
    <t>b.11.3.1</t>
  </si>
  <si>
    <t>b.11.3.2</t>
  </si>
  <si>
    <t>c.11.3.1</t>
  </si>
  <si>
    <t>c.11.3.2</t>
  </si>
  <si>
    <t>d.11.3.1</t>
  </si>
  <si>
    <t>d.11.3.2</t>
  </si>
  <si>
    <t>e.11.3.1</t>
  </si>
  <si>
    <t>e.11.3.2</t>
  </si>
  <si>
    <t>11.4</t>
  </si>
  <si>
    <t>Rekonštrukcia a výstavba parkovacích plôch</t>
  </si>
  <si>
    <t>frekvencia čistenia  komunikácií</t>
  </si>
  <si>
    <t>predpokladaná dĺžka udržiavaných komunikácií v km za rok spolu</t>
  </si>
  <si>
    <t>km vyspravených komunikácií</t>
  </si>
  <si>
    <t>Zabezpečiť výstavbu a rekonštrukciu miestnych komunikácií.</t>
  </si>
  <si>
    <t>km novovybudovaných miestnych komunikácií</t>
  </si>
  <si>
    <t>km zrekonštruovaných miestnych komunikácií</t>
  </si>
  <si>
    <t>Zabezpečiť výstavbu a rekonštrukciu chodníkov.</t>
  </si>
  <si>
    <t>km zrekonštruovaných chodníkov</t>
  </si>
  <si>
    <t>km novovybudovaných chodníkov</t>
  </si>
  <si>
    <t>Výstavba a rekonštrukcia parkovacích plôch</t>
  </si>
  <si>
    <t>km zrekonštruovaných a novovybudovaných parkovacích miest</t>
  </si>
  <si>
    <t>12.</t>
  </si>
  <si>
    <t>12. Prostredie pre život</t>
  </si>
  <si>
    <t>12.1</t>
  </si>
  <si>
    <t>Správa a údržba zelene</t>
  </si>
  <si>
    <t>a.1.3.4</t>
  </si>
  <si>
    <t>a.1.3.5</t>
  </si>
  <si>
    <t xml:space="preserve">Nemocenské dávky </t>
  </si>
  <si>
    <t>Evidencia obyvateľstva</t>
  </si>
  <si>
    <t>a.4.5.3</t>
  </si>
  <si>
    <t>a.4.6.1</t>
  </si>
  <si>
    <t>4.7</t>
  </si>
  <si>
    <t>b.4.7.1</t>
  </si>
  <si>
    <t>a.5.4.7</t>
  </si>
  <si>
    <t>Nemocenské dávky</t>
  </si>
  <si>
    <t>Chránené dielne - MsP</t>
  </si>
  <si>
    <t>Splášková kanalizácia Ul.Okružná</t>
  </si>
  <si>
    <t>a.7.1.6</t>
  </si>
  <si>
    <t>DKN-EU-rozvoj cezhranič.vzťahov a uchovanie kultúrneho dedičstva v reg.hornej Oravy</t>
  </si>
  <si>
    <t>12.2</t>
  </si>
  <si>
    <t>Oddychové zóny</t>
  </si>
  <si>
    <t>a.12.2.1</t>
  </si>
  <si>
    <t>a.12.2.2</t>
  </si>
  <si>
    <t>Program 12. Prostredie pre život</t>
  </si>
  <si>
    <t>plánovaná frekvencia kosenia zelených plôch za rok</t>
  </si>
  <si>
    <t>Rozsah plochy udržiavanej verejnej zelene v m2</t>
  </si>
  <si>
    <t>počet novovysadených krov a drevín</t>
  </si>
  <si>
    <t>plocha vybudovaných oddychových zón v m2</t>
  </si>
  <si>
    <t>13.</t>
  </si>
  <si>
    <t>KZ 43</t>
  </si>
  <si>
    <t>Pozem.úpravy Vojenske,Čerchle</t>
  </si>
  <si>
    <t>Opatrovateľská služba a verejné stravovanie</t>
  </si>
  <si>
    <t>Zabezpečiť letnú a zimnú údržbu komunikácií v meste</t>
  </si>
  <si>
    <t>Dom seniorov</t>
  </si>
  <si>
    <t>13.6</t>
  </si>
  <si>
    <t>13.7</t>
  </si>
  <si>
    <t>Spojená škola internátna</t>
  </si>
  <si>
    <t>Všeobecná lekárska zdravotná starostlivosť</t>
  </si>
  <si>
    <t>a.13.2.4</t>
  </si>
  <si>
    <t>a.13.2.5</t>
  </si>
  <si>
    <t>a.13.2.6</t>
  </si>
  <si>
    <t>a.13.2.7</t>
  </si>
  <si>
    <t>a.13.2.8</t>
  </si>
  <si>
    <t>a.13.2.9</t>
  </si>
  <si>
    <t>a.13.3.7</t>
  </si>
  <si>
    <t>717</t>
  </si>
  <si>
    <t>MŠ účebné pomôcky</t>
  </si>
  <si>
    <t>642026</t>
  </si>
  <si>
    <t>a.9.11.9</t>
  </si>
  <si>
    <t>a.9.11.10</t>
  </si>
  <si>
    <t>a.1.1.3</t>
  </si>
  <si>
    <t>a.1.1.4</t>
  </si>
  <si>
    <t>a.1.1.5</t>
  </si>
  <si>
    <t>Daňové príjmy za špecifické služby</t>
  </si>
  <si>
    <t>a.1.2.1</t>
  </si>
  <si>
    <t>a.1.2.2</t>
  </si>
  <si>
    <t>a.1.2.3</t>
  </si>
  <si>
    <t>a.1.2.4</t>
  </si>
  <si>
    <t>Príjmy z podnikania</t>
  </si>
  <si>
    <t>a.1.3.1</t>
  </si>
  <si>
    <t>Príjmy z vlastníctva</t>
  </si>
  <si>
    <t>a.1.4.1</t>
  </si>
  <si>
    <t>a.1.4.2</t>
  </si>
  <si>
    <t>a.1.4.3</t>
  </si>
  <si>
    <t>Administratívne poplatky</t>
  </si>
  <si>
    <t>a.1.5.1</t>
  </si>
  <si>
    <t>a.1.5.2</t>
  </si>
  <si>
    <t>Pokuty a penále a iné sankcie</t>
  </si>
  <si>
    <t>a.1.6.1</t>
  </si>
  <si>
    <t>Popl. a platby z nepriemys. a náhod.predaja asluž.</t>
  </si>
  <si>
    <t>a.1.7.1</t>
  </si>
  <si>
    <t>a.1.7.2</t>
  </si>
  <si>
    <t>a.1.7.3</t>
  </si>
  <si>
    <t>a.1.7.4</t>
  </si>
  <si>
    <t>a.1.7.5</t>
  </si>
  <si>
    <t>a.1.7.6</t>
  </si>
  <si>
    <t>Ďalšie administratívne a iné poplatky a platby</t>
  </si>
  <si>
    <t>a.1.8.1</t>
  </si>
  <si>
    <t>KZ 111</t>
  </si>
  <si>
    <t>b</t>
  </si>
  <si>
    <t>Zo štátneho rozpočtu</t>
  </si>
  <si>
    <t>Granty</t>
  </si>
  <si>
    <t>b.1.12.1</t>
  </si>
  <si>
    <t>Transfery v rámci verejnej správy</t>
  </si>
  <si>
    <t>b.1.13.1</t>
  </si>
  <si>
    <t>b.1.13.2</t>
  </si>
  <si>
    <t>KZ 45</t>
  </si>
  <si>
    <t>c</t>
  </si>
  <si>
    <t>Dotácie poskytnuté zo ŠF</t>
  </si>
  <si>
    <t>c.1.14.1</t>
  </si>
  <si>
    <t>KZ 71</t>
  </si>
  <si>
    <t>e</t>
  </si>
  <si>
    <t>Iné zdroje</t>
  </si>
  <si>
    <t>e.1.15.1</t>
  </si>
  <si>
    <t>KZ 72</t>
  </si>
  <si>
    <t>f</t>
  </si>
  <si>
    <t>Vybr.mimorozpočt.prostr.a ost.nerozpočt.príj</t>
  </si>
  <si>
    <t>f.1.16.1</t>
  </si>
  <si>
    <t>Z účtov finančného hospodárenia</t>
  </si>
  <si>
    <t>a.1.9.1</t>
  </si>
  <si>
    <t>a.1.9.2</t>
  </si>
  <si>
    <t>Vrátené neopráv.použité alebo zadržané prostriedky</t>
  </si>
  <si>
    <t>a.1.10.1</t>
  </si>
  <si>
    <t>Ostatné príjmy</t>
  </si>
  <si>
    <t>a.1.11.1</t>
  </si>
  <si>
    <t>a.13.6.2</t>
  </si>
  <si>
    <t>e.3.6.1</t>
  </si>
  <si>
    <t xml:space="preserve">Plnenie indikátorov je vyhovujúce a nie je potrebné uložiť nápravné opatrenia. </t>
  </si>
  <si>
    <t xml:space="preserve">Merateľné indikátory sa nachádzajú v prijateľných hodnotách a teda nie je potrebné ukladať žiadne opatrenia. Indikátor počtu žiakov bol plnený na 96 %. Indikátor počtu tried bol plnený na 100 %. </t>
  </si>
  <si>
    <t xml:space="preserve">V roku 2014 boli indikátory plnené nasledovne: indikátor počtu detí dosiahol hodnotu 119 %. Vývoj je pozitívny  a je potrebné v tomto trende pokračovať. </t>
  </si>
  <si>
    <t>Hodnoty merateľných indikátorov sa nachádzajú v priateľných hodnotách a teda nie je potrebné ukladať žiadne opatrenia. Pozitívne sa hodnotí prekročenie hodnoty o 6 %.</t>
  </si>
  <si>
    <t xml:space="preserve">V roku 2014 bol indikátor plnený na 100 %. Opatrenia nie je potrebné ukladať. </t>
  </si>
  <si>
    <t xml:space="preserve"> ozitívne sa hodnotí prekročenie indikátora počtu organizovaných koncertov, kde bol indikátor plnený na 130 %. Indikátor počtu žiakov bol plnený na 101 %. Hodnoty merateľných indikátorov sa nachádzajú v prijateľných hodnotách a teda nie je potrebné ukladať žiadne opatrenia.</t>
  </si>
  <si>
    <t xml:space="preserve">V roku 2014 došlo k prekročeniu v prípade indikátora počtu zorganizovaných koncertov - 116 %. K miernemu nenaplneniu došlo v prípade počtu žiakov - 95 %. Hodnoty merateľných indikátorov sa nachádzajú v prijateľných hodnotách a teda nie je potrebné ukladať žiadne opatrenia. </t>
  </si>
  <si>
    <t xml:space="preserve">Pozitívne sa hodnotí prekročenie počtu detí v CVČ. Zariadenie zvyšuje aktivitu za účelom zvýšenia záujmu. V uvedenom trende je potrebné pokračovať. Indikátor bol plnený na 142 %. </t>
  </si>
  <si>
    <t>Hodnoty merateľných indikátorov sa nachádzajú v prijateľných hodnotách a teda nie je potrebné ukladať žiadne opatrenia. Pozitívne sa hodnotí prekročenie indikátora počtu užívateľov podporených subjektov. Indikátor bol plnený na 117 %.</t>
  </si>
  <si>
    <t>V roku 2014 boli indikátory plnené na vyhovujúcej úrovni. V oblasti plánovaných väčších športových podujatí sa podarilo naplniť indikátor na 133 %. V oblasti počtu udržiavaných ihrísk je indikátor plnený na 100 %. V rámci stanovených indikátorov nie je potrebné uložiť žiadne opatrenie.</t>
  </si>
  <si>
    <t>K najvyššiemu prekročeniu došlo v prípade počtu zorganizovaných podujatí - 225 %. Počet návštevníkov podujatí sa podarilo plniť na 145 %. Indikátor členstva bol plnený na 125 %. V prípade všetkých indikátorov došlo k prekročeniu plánovanej hodnoty. Nápravné opatrenia nie je potrebné ukladať. V uvedenom trende je potrebné pokračovať.</t>
  </si>
  <si>
    <t xml:space="preserve">Plnenie indikátorov je vyhovujúce a nie je potrebné uložiť nápravné opatrenia. Pozitívne sa hodnotí prekročenie indikátora počtu užívateľov ihrísk - 103 %. Indikátor počtu zorganizovaných športových podujatí bol plnený na 93 %. </t>
  </si>
  <si>
    <t xml:space="preserve">Plnenie ukazovateľov v roku 2014 bolo na 80 a viac % a teda nie je potrebné uložiť žiadne opatrenia. K výraznému prekročeniu indikátora došlo v prípade km vyspravených komunikácií - 290 %. Znížila sa frekvencia čistenia komunikácií. Indikátor bol plnený na 80 %. </t>
  </si>
  <si>
    <t xml:space="preserve">V roku 2014 bolo vybudovaných a zrekonštruovaných 5,8 km komunikácií. Opaterenia nie je potrebné ukladať. </t>
  </si>
  <si>
    <t xml:space="preserve">Na rok 2014 mesto plnilo indikátor km zrekonštruovaných chodníkov. Mesto zrekonštruovalo cca. 0,5 km. Opatrenia sa neukladajú. </t>
  </si>
  <si>
    <t xml:space="preserve">Na rok 2014 nebol indikátor plnený. </t>
  </si>
  <si>
    <t>Plnenie ukazovateľov bolo na 83 a viac % a teda nie je potrebné uložiť žiadne opatrenia. Pozitívne sa hodnotí prekročenie ukazovateľa počtu novovysadených drevín o 292 %. Indikátor udržiavanej plochy bol plnený na 100 %.</t>
  </si>
  <si>
    <t>Plnenie indikátorov bolo na vyhovujúcej úrovni. Opatrenia nie je potrebné uložiť. V obidvoch prípadoch sa podarilo indikátory prekročiť. Pozitívne sa hodnotí prekročenie ukazovateľa počtu novovysadených drevín o 292 %.</t>
  </si>
  <si>
    <t xml:space="preserve">V uvedenom prípade nie je potrebné ukladať opatrenia. </t>
  </si>
  <si>
    <t xml:space="preserve">Indikátor počtu podporených obyvateľov bol plnený na 67 %. Opatrenia nie je potrebné ukladať. </t>
  </si>
  <si>
    <t>Indikátor v rámci podprogramu bol na rok 2014 plnený v prípade počtu podporených občanov na 100 %. Plnenie je vyhovujúce.</t>
  </si>
  <si>
    <t>Plnenie indikátorov bolo na vyhovujúcej úrovni. Nápravné opatrenia nie je potrebné ukladať. Počet účastníkov prekročil plán o 29 %.</t>
  </si>
  <si>
    <t xml:space="preserve">Plnenie indikátoru bolo na úrovni 81 %. Nápravné opatrenia nie je potrebné ukladať, keďže mesto nedokáže hodnotu ovplyvniť. </t>
  </si>
  <si>
    <t xml:space="preserve">V roku 2014 bol indikátor počtu novonarodených plnený na 86 %. Indikátor počtu aktivít RC Drobček bol plnený na 105 %. Opatrenia nie je potrebné ukladať. </t>
  </si>
  <si>
    <t>Indikátory v rámci podpromu neboli na rok 2014 stanovené.</t>
  </si>
  <si>
    <t xml:space="preserve">V prípade indikátora počtu vybavených žiadostí bola plánovaná hodnota prekročená o 35 %. Hodnota % spokojných obyvateľov bola plnená na 99 %. Indikátor hlavných služieb bol plnený na 114 %. Nápravné opatrenia nie je potrebné stanoviť.  </t>
  </si>
  <si>
    <t>V oblasti plnenia merateľných indikátorov podprogramu nie je potrebné uložiť žiadne nápravné opatrenia. Indikátor počtu bankových tranzakcií bol plnený na 80 %.</t>
  </si>
  <si>
    <t>Plnenie indikátorov je vyhovujúce a nie je potrebné uložiť nápravné opatrenia. Plnenie závisí od náhodných udalostí a mesto ich nedokáže ovplyvniť. Indikátor klientov bol plnený na 84 %.</t>
  </si>
  <si>
    <t xml:space="preserve">V roku 2014 bol plnený len indikátor počtu užívateľov. Plnenie bolo vzhľaodm na výšku investícií vyhovujúce. Nápravné opatrenia nie je potrebné ukladať. </t>
  </si>
  <si>
    <t xml:space="preserve">V roku 2014 bolo celkové plnenie rozpočtu na úrovni 98 %. K miernemu prekročeniu došlo na položkách mzdy a odvody primárota - 109 a 106 %. Výdavky na odmeny poslancov a komisií boli čerpané vo výške 58 %. Výdavky na reprezentačné poslancov boli v tomto roku čerpané vo výške 29 %. Z celkového pohľadu je čerpanie vyhovujúce a nie je potrebné prijať opatrenia. </t>
  </si>
  <si>
    <t xml:space="preserve">V roku 2014 bolo priemerné plnenie výdavkov vo výške 54 %. K prekročeniu došlo v prípade ZMOS a Klastra Orava a RVC Martin, kde boli plánované výdavky prekročené o 27, 15 a 96 %.  K prekročneiu došlo z objektívnych príčin a preto sa opatrenia neukladajú. Výdavky na Združ. Babia hora neboli čeprané. </t>
  </si>
  <si>
    <t xml:space="preserve">V roku 2014 boli výdavky za podprogram čerpané na úrovni 113 %. Výdavky na mzdy a odvody kontrolóra boli čerpané vo výške 111 a 112 %. Výdavky na audit boli čerpané vo výške 125 %. K miernemu prekročeniu došlo aj na položke služieb. </t>
  </si>
  <si>
    <t>Plánované výdavky podprogramu boli čerpané na 77 %. Znížené čerpanie výdavkov na knihy a časopisy súvisí s reálnou potrebou úradu. V rozpočtovom roku boli čerpané na 63 %. K nedočerpaniu došlo aj na položke školenia. Opatrenia nie je potrebné ukladať. Rozpočet nebol.</t>
  </si>
  <si>
    <t xml:space="preserve">Výdavky na právne služby a príbuzné výdavky boli čerpané vo výške 28 %. Mesto využilo právne služby v celkovom objeme 4318 €. Výdavky súviseli s reálnou potrebou mesta a teda nie je potrené ukladať opatrenia. </t>
  </si>
  <si>
    <t xml:space="preserve">Výdavky boli čerpané vo výške 181 %. Výdavky boli financované z transferu zo štátneho rozpočtu. Nie je potrebné ukladať opatrenia. V tomto roku v rámci podprogramu mesto financovalo voľby do orgánov miestnej samosprávy a začiatkom roka 2014 voľby do europarlamentu.  </t>
  </si>
  <si>
    <t xml:space="preserve">Plnenie indikátorov podprogramu je vyhovujúce a nie je potrebné ukladať žiadne opatrenia. </t>
  </si>
  <si>
    <t xml:space="preserve">V rámci podprogramu neboli čerpané výdavky. </t>
  </si>
  <si>
    <t xml:space="preserve">Výdavky v rámci podprogamu neboli čerpané. </t>
  </si>
  <si>
    <t xml:space="preserve">Výdavky v rámci progamu neboli čerpané. </t>
  </si>
  <si>
    <t xml:space="preserve">Plnenie indikátora bolo na 100 %. Nápravné opatrenia nie je potrebné ukladať. </t>
  </si>
  <si>
    <t>Počet uskutočnených zápisov</t>
  </si>
  <si>
    <t>3.</t>
  </si>
  <si>
    <t>3. Interné služby</t>
  </si>
  <si>
    <t>Interné služby</t>
  </si>
  <si>
    <t>a.3.1.1</t>
  </si>
  <si>
    <t>a.3.1.2</t>
  </si>
  <si>
    <t>a.3.1.3</t>
  </si>
  <si>
    <t>a.3.1.4</t>
  </si>
  <si>
    <t>a.3.1.5</t>
  </si>
  <si>
    <t>a.3.1.6</t>
  </si>
  <si>
    <t>a.3.1.7</t>
  </si>
  <si>
    <t>a.3.1.8</t>
  </si>
  <si>
    <t>Program 3. Interné služby</t>
  </si>
  <si>
    <t>Počet poistených objektov</t>
  </si>
  <si>
    <t>1. Bežné príjmy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</si>
  <si>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</si>
  <si>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</si>
  <si>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</si>
  <si>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</si>
  <si>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</si>
  <si>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</si>
  <si>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</si>
  <si>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</si>
  <si>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</si>
  <si>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1.19</t>
  </si>
  <si>
    <t>Z úverových subjektov</t>
  </si>
  <si>
    <t xml:space="preserve">MONITOROVACIA SPRÁVA PROGRAMOVÉHO ROZPOČTU </t>
  </si>
  <si>
    <t xml:space="preserve">ZA OBDOBIE </t>
  </si>
  <si>
    <t>Obsah:</t>
  </si>
  <si>
    <t>Finančná časť :</t>
  </si>
  <si>
    <t>I. Celková bilancia príjmov a výdavkov</t>
  </si>
  <si>
    <t>II. Príjmy rozpočtu - komentárová časť</t>
  </si>
  <si>
    <t>B) MONITOROVACIA SPRÁVA PROGRAMOVÉHO ROZPOČTU</t>
  </si>
  <si>
    <t>Programová časť:</t>
  </si>
  <si>
    <r>
      <t xml:space="preserve">Plnenie cieľov a ukazovateľov programového rozpočtu </t>
    </r>
    <r>
      <rPr>
        <sz val="10"/>
        <rFont val="Arial"/>
        <family val="2"/>
      </rPr>
      <t>– príjmová časť</t>
    </r>
  </si>
  <si>
    <t xml:space="preserve">Monitorovacia správa obsahuje najmä: </t>
  </si>
  <si>
    <t>porovnanie plánovaných a dosiahnutých výstupov a výsledkov, vrátane posúdenia prípadného nerovnomerného vecného plnenia vo vzťahu k vynaloženým výdavkom;</t>
  </si>
  <si>
    <t>komentár obsahujúci vysvetlenie neplnenia plánovaných výstupov alebo výsledkov;</t>
  </si>
  <si>
    <t>návrhy na operatívne riešenie zistených nedostatkov;</t>
  </si>
  <si>
    <t>Názov</t>
  </si>
  <si>
    <t xml:space="preserve">Komentár </t>
  </si>
  <si>
    <t>I. - XII.  plán</t>
  </si>
  <si>
    <t>% rozdiel</t>
  </si>
  <si>
    <t>Spolu</t>
  </si>
  <si>
    <t>Bežné príjmy</t>
  </si>
  <si>
    <t>Kapitálové príjmy</t>
  </si>
  <si>
    <t>Finančné operácie</t>
  </si>
  <si>
    <t>Pol.</t>
  </si>
  <si>
    <t>P.č.</t>
  </si>
  <si>
    <t>Úroveň</t>
  </si>
  <si>
    <t>KZ 41</t>
  </si>
  <si>
    <t>a</t>
  </si>
  <si>
    <t>Zdroj</t>
  </si>
  <si>
    <t>Vlastné príjmy obce a VÚC</t>
  </si>
  <si>
    <t>Podprogram</t>
  </si>
  <si>
    <t>a.5.4.6</t>
  </si>
  <si>
    <t>a.13.3.5</t>
  </si>
  <si>
    <t>a.13.3.6</t>
  </si>
  <si>
    <t>a.13.5.3</t>
  </si>
  <si>
    <t>Domov dôchodcov</t>
  </si>
  <si>
    <t>Nákup výpočtovej techniky</t>
  </si>
  <si>
    <t>Zabezpečiť aktuálnu evidenciu obyvateľstva v meste.</t>
  </si>
  <si>
    <t>a.5.2.3</t>
  </si>
  <si>
    <t>5.3</t>
  </si>
  <si>
    <t>a.5.3.1</t>
  </si>
  <si>
    <t>5.4</t>
  </si>
  <si>
    <t>Verejné osvetlenie</t>
  </si>
  <si>
    <t>a.5.4.1</t>
  </si>
  <si>
    <t>a.5.4.2</t>
  </si>
  <si>
    <t>a.5.4.3</t>
  </si>
  <si>
    <t>Rutinná a štandardná údržba</t>
  </si>
  <si>
    <t>a.5.4.4</t>
  </si>
  <si>
    <t>a.5.4.5</t>
  </si>
  <si>
    <t>Školský úrad</t>
  </si>
  <si>
    <t>a.1.4.6</t>
  </si>
  <si>
    <t>Správne poplatky</t>
  </si>
  <si>
    <t>Za porušenie predpisov</t>
  </si>
  <si>
    <t>Za pred.služieb,tovarov, M s R</t>
  </si>
  <si>
    <t>Za jasle, materské školy a školské družiny</t>
  </si>
  <si>
    <t>BP - preplatky EE,vody,tepla</t>
  </si>
  <si>
    <t>Príjem - ZBERNÝ DVOR</t>
  </si>
  <si>
    <t>a.1.7.7</t>
  </si>
  <si>
    <t>Recykl.fond za elektroodpad</t>
  </si>
  <si>
    <t>a.1.7.8</t>
  </si>
  <si>
    <t>Za opatrovateľský službu</t>
  </si>
  <si>
    <t>Za znečisťovanie ovzdušia</t>
  </si>
  <si>
    <t>11T2</t>
  </si>
  <si>
    <t>§52a-ÚPSVaR /MŠ100/15%</t>
  </si>
  <si>
    <t>b.1.12.2</t>
  </si>
  <si>
    <t>Dot.Rev.nábrežia</t>
  </si>
  <si>
    <t>a.7.1.8</t>
  </si>
  <si>
    <t>Digitalizácia kina DKN</t>
  </si>
  <si>
    <t>635</t>
  </si>
  <si>
    <t>Nocľaháreň</t>
  </si>
  <si>
    <t>a.13.6.5</t>
  </si>
  <si>
    <t>Spiš.kat.charita-Denný stacionár</t>
  </si>
  <si>
    <t>b.13.5.8</t>
  </si>
  <si>
    <t>Priemerné množstvo likvidovaného odpadu za mesiac v t</t>
  </si>
  <si>
    <t>Zabezpečiť plynulý chod čističiek odpadových vôd, výstavba a údržba kanalizačnej siete.</t>
  </si>
  <si>
    <t>Počet domácnosti napojených na kanalizačnú sieť v %</t>
  </si>
  <si>
    <t>Pokrytie územia v %</t>
  </si>
  <si>
    <t>Počet dní prevádzky čističiek / prečerpávacích staníc v roku</t>
  </si>
  <si>
    <t xml:space="preserve">Efektívne separovanie a využitie druhotných surovín. </t>
  </si>
  <si>
    <t>Počet separovaných komodít</t>
  </si>
  <si>
    <t>7.</t>
  </si>
  <si>
    <t>7. Kultúra</t>
  </si>
  <si>
    <t>7.1</t>
  </si>
  <si>
    <t>a.7.1.1</t>
  </si>
  <si>
    <t>a.7.1.2</t>
  </si>
  <si>
    <t>a.7.1.3</t>
  </si>
  <si>
    <t>a.7.1.4</t>
  </si>
  <si>
    <t>a.7.1.5</t>
  </si>
  <si>
    <t>7.2</t>
  </si>
  <si>
    <t>a.7.2.1</t>
  </si>
  <si>
    <t>7.3</t>
  </si>
  <si>
    <t>a.7.3.1</t>
  </si>
  <si>
    <t>Organizovanie kultúrnych podujatí</t>
  </si>
  <si>
    <t>Program 7. Kultúra</t>
  </si>
  <si>
    <t>predpokladaný počet akcií v kultúrnom dome za rok spolu</t>
  </si>
  <si>
    <t>priemerný počet návštevníkov 1 akcie spolu</t>
  </si>
  <si>
    <t>Vyťaženosť kultúrneho domu v počte dní za rok</t>
  </si>
  <si>
    <t>Trvalé pôsobenie na kultúrne povedomie obyvateľov širokou paletou kultúrnych aktivít organizovaných externými subjektami ale aj miestnymi kultúrnymi spolkami.</t>
  </si>
  <si>
    <t>predpokladaný počet akcií za rok spolu</t>
  </si>
  <si>
    <t>8.</t>
  </si>
  <si>
    <t>Program 8. Doprava</t>
  </si>
  <si>
    <t>8 Doprava</t>
  </si>
  <si>
    <t>8.1</t>
  </si>
  <si>
    <t>Cestná doprava</t>
  </si>
  <si>
    <t>a.8.1.1</t>
  </si>
  <si>
    <t>a.8.1.2</t>
  </si>
  <si>
    <t>8.2</t>
  </si>
  <si>
    <t xml:space="preserve">Priemerné plnenie príjmov za skupinu bolo v roku 2014 na úrovni 100 %. Výnos dane z príjmov FO poukázaný územnej samospráve plnený na 100 %. Výnos z dane z pozemkov bol na úrovni 93 % plánovanej výšky. Výnos dane zo stavieb bol na úrovni 102 %. Opatrenia nie je potrebné ukladať, plnenie je vyhovujúce. </t>
  </si>
  <si>
    <t>Priemerné plnenie za skupinu bolo v roku 2014 na úrovni 93 %. Daň za psa bola plnená na 101 %. Výnos z dane za ubytovanie bol na úrovni 153 %. Výnos dane za užívanie verejných priestranstiev bol plnený len na úrovni 124 %. Vo všetkých týchto prípadoch došlo k výraznému nárastu hodnôt. Daň za uloženie odpadu bola plnená na 233 %. K prekročeniu došlo aj na položke daň za vjazd.., kde bola hodnota plnená na 123 %.</t>
  </si>
  <si>
    <t xml:space="preserve">V roku 2014 bolo prípade príjmov z vlastníctva zaznamenané priemerné plnenie na 115 %. Príjmy z prenajatých pozemkov boli plnené na 7050 €. Výnos z prenajatých budov bol na úrovni 149 %. K vysokému prekročeniu došlo v dôsledku výberu príjmov za parkovacie karty a parkové od TAXI služby - 126 a 130 %. Príjmy za hrobové miesta rovnako prekročili plánovanú hodnotu o 31 %. Opatrenia sa neukladajú.  </t>
  </si>
  <si>
    <t>V prípade skupiny správnych poplatkov bolo plnenie dosiahnuté na 111 %. Oproti predchádzajúcemu roku došlo k výraznému nárastu. Príjmy z porušenia predpisov boli plnené na 74 %. V prípade poplatkov za materské školy bola ročná hodnota plnená na 97 %. Príjmy za elektroodpad boli plnené vo výške 49 %. V priemere sa podarilo naplniť príjmy za skupinu vo výške 122 %. V prípade príjmov za znečistenie bol príjem plnený na 95 %. K najvyššiemu prekročeniu došlo pri príjmoch za bzerný dvor, kde sa podarilo plánovanú hodnotu prekročiť o 299 %.</t>
  </si>
  <si>
    <t>Priemerné plnenie príjmov v roku 2014 bolo na úrovni 114 %. Príjmy zo štátneho rozpočtu v podobe bežných transferov boli plnené vo výške 107 %.  K vysokému prekročeniu došlo v prípade transferu na činnosť CVČ  (640 %) a na chránenú dielňu, kde bola hodnota prekročená o 66 %. Dotácia na školstvo bola plnená vo výške 103 %. Mesto získalo zo štrukturálnych fondov príjem vo výške 91179 €.</t>
  </si>
  <si>
    <t>Celkové plnenie za skupinu bolo na úrovni 246 %. V prípade výnosu z úrokov vkladov bolo plnenie zaznamenané vo výške 123 %. K vysokému prekročeniu došlo na položke výťažok z výherných automatov - 346 %, ako aj príjmov z dobropisov - 225 %. Nedaňové príjmy boli v tomto roku plnené na 130 %.</t>
  </si>
  <si>
    <t xml:space="preserve">Priemerné plnenie za skupinu predstavoalo 73 %. Mesto získalo 9173 € z predaja pozemkov. Kapitálové trasnfery zo štátneho rozpočtu predstavovali 77496 €. Zo štrukturálnych fondov mesto získalo 587566,79 € na výstavbu domu pre seniorov. Opatrenia nie je potrebné uložiť. </t>
  </si>
  <si>
    <t xml:space="preserve">V prípade príjmových finančných operácií bolo zaznamenané celkové plnenie na 26 %. Mesto prijalo prostriedky za nedočepané dotácie predchádzajúceho roku vo výške 99222 €. Opatrenia nie je potrebné prijať. </t>
  </si>
  <si>
    <t>V roku 2014 bolo plnenie indikátorov nad úrovňou 100 %. V prípade počtu zasadnutí mestského zastupiteľstva bol indikátor plnený na 100 %. K prekročeniu došlo v prípade počtu zasadnutí odborných komisií, kde bola hodnot aprekročená o 10 %. Nápravné opatrenia nie je potrebné ukladať.</t>
  </si>
  <si>
    <t>V roku 2014 bolo v prípade plánovaných členstiev indikátor plnený na 100 %. V rozpočtovom roku sa mesto zúčastnilo na 99 % zasadnutiach a aktivitách združení. Nápravné opatrenia nie je potrebné ukladať.</t>
  </si>
  <si>
    <t xml:space="preserve">Plnenie indikátorov vo všetkých prípadoch bolo na 100 a viac %. K prekročeniu došlo jedine v prípade indikátora realizovanej finančnej kontroly - 240 %. Uvedené plnenie je pozitívne. Nápravné opatrenia nie je potrebné ukladať. </t>
  </si>
  <si>
    <t xml:space="preserve">V prípade počtu absolvovaných školení bol indikátor plnený na 125 %. Nápravné opatrenia nie je potrebné uložiť, nakoľko absolvovanie kurzov odráža reálnu potrebu pracovníkov úradu. Opatrenia nie je potrebné ukladať.  </t>
  </si>
  <si>
    <t xml:space="preserve">V oblasti právnych konzultácií a vyhraných sporov boli indikátory plnené na 150 % a 0 %. Nápravné opatrenia nie je potrebné uložiť.  </t>
  </si>
  <si>
    <t xml:space="preserve">V roku 2014 sa uskutočnili voľby do orgánov miestnej samosprávy ako aj voľby do europarlamentu. V priemere sa podarilo plánovaný indikátor plniť na 180 %. Opatrenia nie je potrebné ukladať. </t>
  </si>
  <si>
    <t xml:space="preserve">V roku 2014 boli indikátory plnené na vyhovujúcej úrovni. Najnižšie plnenie bolo zaznamenané v prípade aktualizácie www, kde bol indikátor plnený na 56 %. K prekročeniu došlo v prípade počtu prístupov na www - 125 %. Indikátor počtu príspevkov publikovaných o meste bol prekročený o 400 %. Nie je potrebné ukladať žiadne opatrenie. </t>
  </si>
  <si>
    <t xml:space="preserve">Plánovaný merateľný indikátor bol plnený na 85 %. Opatrenia nie je potrebné ukladať. </t>
  </si>
  <si>
    <t xml:space="preserve">V roku 2014 boli indikátory plené na 95 a viac %. Najnižšie plnenie bolo zaznamenané v prípade počtu poistených objektov - 95 %. K vysokému prekročeniu došlo v prípade kontrol majetku - 200 %. Indikátor počtu servisných zásahov na výpočtovej technike bol plnený na 125 %. Vysoké prekročenie bolo dosiahnuté aj v prípade servisných úkonov na služobných automobiloch - 167 %. Plnenie odzrkadľovalo objektívnu potrebu a preto sa opatrenia naukladajú. </t>
  </si>
  <si>
    <t xml:space="preserve">V roku 2014 bolo plnenie indikátorov na vyhovujúcej úrovni (viac ako 90 % plnenie). Indikátor počtu zápisov bol plnený na 92 %. Kvalitatívny indikátor spokojnosti bol plnený na 98 %. K prekročeniu plánovanej hodnoty došlo na počte úkonov, kde bol indikátor plnený na 135 %. Nie je potrebné uložiť žiadne nápravné opatrenia. </t>
  </si>
  <si>
    <t xml:space="preserve">V roku 2014 došlo k prekročeniu len na položke počtu vybavených žiadostí, kde bola hodnota prekročená o 31 % (nárast oproti roku 2013). Indikátor spokojnosti bol plnený na 99 %. Plnenie indikátorov podprogramu je vyhovujúce a nie je potrebné ukladať žiadne opatrenia. </t>
  </si>
  <si>
    <t>Plnenie indikátora podprogramu bolo v roku 2014 na vyhovujúcej úrovni a nie je potrebné ukladať žiadne opatrenia. Dosiahol hodnotu 105 %.</t>
  </si>
  <si>
    <t xml:space="preserve">V prípade organizácie občianskych obradov neboli indikátory plnené na 100 % v prípade svadieb a prijímaní do života. Indikátor organizovaných svadieb bol plnený na 70 %. Indikátor prijímaní bol plnený na 43 %. K prekročeniu indikátora došlo v prípade iných obradov - 179 %. Nápravné opatrenie nie je potrebné ukladať, keďže občianske obrady podliehajú náhodným udalostiam, ktoré mesto ovplyvniť nemôže. </t>
  </si>
  <si>
    <t>Plnenie indikátorov podprogramu je vyhovujúce a nie je potrebné ukladať žiadne opatrenia. K vysokému prekročeniu došlo na položke počtu vybavených žiadostí, kde bol indikátor plnený na 164 %. Indikátor počtu riešených subjektov bol plnený na 160 %.</t>
  </si>
  <si>
    <t xml:space="preserve">Hodnota nastavených ukazovateľov bola v roku 2014 na vyhovujúcej úrovni. Počet zásahov HZ dosiahol hodnotu 333 %. Ostatné indikátory boli plnené na 100 %. Nápravné opatrenia je potrebné naďalej smerovať do vzdelávania a osvety obyvateľov v meste. </t>
  </si>
  <si>
    <t xml:space="preserve">Plnenie indikátorov v tejto oblasti je na úrovni 67 %. Pozitívne sa hodnotí plnenie indikátora spotreby elektrickej energie. Podarilo sa dosiahnuť úsporu vo výške 320 %. Opatrenia nie je potrebné ukladať, vývoj je pozitívny.  </t>
  </si>
  <si>
    <t xml:space="preserve">Plnenie indikátorov bolo na vyhovujúcej úrovni. K prekročeniu došlo na položke počtu zásahov obecnej polície - 95 %. Indikátor pravidelného monitorovania bol plnený na 100 %. Nápravné opatrenia nie je potrebné ukladať. </t>
  </si>
  <si>
    <t xml:space="preserve">Plnenie indikátorov v roku 2014 je na vyhovujúcej úrovni. Indikátor odvozu dosiahol hodnotu 100 %. V budúcnosti je potrebné znižovať objem likvidovaného odpadu a zvyšovať objem separovaného odpadu, kde bol indikátor plnený na 89 %. Pozitívne sa hodnotí plnenie indikátora množstva likvidovaného odpadu, kde bol indikátor plnený na 96 %. </t>
  </si>
  <si>
    <t xml:space="preserve">Plnenie indikátorov je vyhovujúce a nie je potrebné uložiť žiadne opatrenia. Počet domácností napojených na kanalizačnú sieť bol na úrovni 84 %. Pokrytie územia bolo v roku 2014 na 86 %. </t>
  </si>
  <si>
    <t>Indikátor separovnaého zberu bol plnený na 89 %. Počet separovaných komodít bol plnený na 90 %. Opatrenia nie je potrebné ukladať.</t>
  </si>
  <si>
    <t xml:space="preserve">V roku 2014 bolo vo všetkých prípadoch indikátory plnené na viac ako 100 %. V počte realizovaných akcií mesto prekročilo nastavený indikátor na úrovni 108 %. V prípade počtu návštevníkov sa podarilo plánovaný ukazovateľ plniť na 125 %. Plnenie nastavených indikátorov podprogramu možno hodnotiť pozitívne. </t>
  </si>
  <si>
    <t>Plnenie nastavených indikátorov podprogramu možno hodnotiť pozitívne. V počte realizovaných akcií mesto plnilo nastavený indikátor na úrovni 91 %. V prípade počtu návštevníkov sa podarilo plánovaný ukazovateľ plniť na 169 %.</t>
  </si>
  <si>
    <t>Indikátory na rok 2014 neboli stanovené.</t>
  </si>
  <si>
    <t xml:space="preserve">Na rok 2014 neboli indikátory stanovené. </t>
  </si>
  <si>
    <t xml:space="preserve">V roku 2014 boli indikátory plnené nasledovne. K miernemu poklesu došlo v prípade indikátora počtu detí - 88 %. Hodnoty merateľných indikátorov sa nachádzajú v prijateľných hodnotách a teda nie je potrebné ukladať žiadne opatrenia. </t>
  </si>
  <si>
    <t>Hodnoty merateľných indikátorov sa nachádzajú v prijateľných hodnotách a teda nie je potrebné ukladať žiadne opatrenia. Pozitívne sa hodnotí prekročenie indikátora počtu detí o 6 %. Indikátor počtu tried bol plnený na 100 %.</t>
  </si>
  <si>
    <t>V roku 2014 boli indikátory v obidvoch prípadoch plnené na 100 a 103 %. Opatrenia nie je potrebné ukladať.</t>
  </si>
  <si>
    <t xml:space="preserve">V prípade počtu žiakov sa podarilo škole naplniť indikátor na 91 %. Mierny pokles žiakov si vyžiadal zníženie poštu tried v škole na 17. Hodnoty merateľných indikátorov sa nachádzajú v prijateľných hodnotách a teda nie je potrebné ukladať žiadne opatrenia. </t>
  </si>
  <si>
    <t>Znížené plnenie bolo spôsobené poklesom detí v škole. V budúcnosti je aj napriek tomu potrebné zvýšiť aktivity za zvýšenie záujmu detí. Indikátor počtu detí bol plnený na 73 %. Oproti predchádzajúcemu roku došlo k nárastu. Indikátor počtu krúžkov bol plnený na 89 %.</t>
  </si>
  <si>
    <t>Hodnoty merateľných indikátorov sa nachádzajú v prijateľných hodnotách a teda nie je potrebné ukladať žiadne opatrenia. Indikátor bol prekročený o 5 %.</t>
  </si>
  <si>
    <t>c.13.2.1</t>
  </si>
  <si>
    <t>c.13.2.2</t>
  </si>
  <si>
    <t>CSS príspevok</t>
  </si>
  <si>
    <t>111</t>
  </si>
  <si>
    <t>CSS - nákup osob.autom.</t>
  </si>
  <si>
    <t>Prísp.DOMKA-Združ.salez./Projekt HryPGSI</t>
  </si>
  <si>
    <t>c.10.3.1</t>
  </si>
  <si>
    <t>c.10.3.2</t>
  </si>
  <si>
    <t>c.10.3.3</t>
  </si>
  <si>
    <t>Detské ihrisko/Blue Sky/</t>
  </si>
  <si>
    <t xml:space="preserve">Nákup pozemkov </t>
  </si>
  <si>
    <t>Územ.plám mesta</t>
  </si>
  <si>
    <t>43</t>
  </si>
  <si>
    <t>Kanalizácia IBV Vojenské</t>
  </si>
  <si>
    <t>41</t>
  </si>
  <si>
    <t>c.11.2.6</t>
  </si>
  <si>
    <t>c.11.2.7</t>
  </si>
  <si>
    <t>c.11.2.8</t>
  </si>
  <si>
    <t>MK. Ul.Slanická rekon.</t>
  </si>
  <si>
    <t>MK Ul.Ružová</t>
  </si>
  <si>
    <t>MK Ul.Komenského rekon.</t>
  </si>
  <si>
    <t>MK Ul.Hviezdoslavova</t>
  </si>
  <si>
    <t>c.5.4.1</t>
  </si>
  <si>
    <t xml:space="preserve">MsP - osob.auto </t>
  </si>
  <si>
    <t>PO-náklad.vozidlá</t>
  </si>
  <si>
    <t>b.5.1.1</t>
  </si>
  <si>
    <t>a.4.3.6</t>
  </si>
  <si>
    <t>Ostatné miestne dane</t>
  </si>
  <si>
    <t>Nájomné DKN</t>
  </si>
  <si>
    <t>a.1.4.7</t>
  </si>
  <si>
    <t>a.1.4.8</t>
  </si>
  <si>
    <t>BP - príjmy z prenáj.bytov</t>
  </si>
  <si>
    <t>a.1.4.9</t>
  </si>
  <si>
    <t>Iné príjmy + príjmy z reklamy</t>
  </si>
  <si>
    <t>Transfer - špeciálny stavebný úrad - MK</t>
  </si>
  <si>
    <t>Transfer voľby</t>
  </si>
  <si>
    <t>Dotácia odchodné</t>
  </si>
  <si>
    <t>CSS - dotácia na činnosť</t>
  </si>
  <si>
    <t>b.1.13.35</t>
  </si>
  <si>
    <t>b.1.13.36</t>
  </si>
  <si>
    <t>Dotácia pre MŠ - posledný ročník</t>
  </si>
  <si>
    <t>Projekt XX - 85% (22.22.)</t>
  </si>
  <si>
    <t>RF kred.úrok</t>
  </si>
  <si>
    <t>a.1.9.4</t>
  </si>
  <si>
    <t>Vratky-nedobytné pohľadávky</t>
  </si>
  <si>
    <t>Dot. ZŠ Kom. EU ŠR</t>
  </si>
  <si>
    <t>b.2.2.10</t>
  </si>
  <si>
    <t>Dotácia - Prístav  EU</t>
  </si>
  <si>
    <t>a.1.4.10</t>
  </si>
  <si>
    <t>BP-Útulok-príjem za útulok</t>
  </si>
  <si>
    <t>Nájomné školstvo</t>
  </si>
  <si>
    <t>ZŠ Komen.rekon.telocvične ŠR</t>
  </si>
  <si>
    <t>b.3.1.2</t>
  </si>
  <si>
    <t>b.3.1.3</t>
  </si>
  <si>
    <t>b.3.1.4</t>
  </si>
  <si>
    <t>Dotácia Nocľaháreň</t>
  </si>
  <si>
    <t>Dotácia Denný stacionár</t>
  </si>
  <si>
    <t>Zostst.prostr. záškoláctvo</t>
  </si>
  <si>
    <t>CSS dot. na os.automobil</t>
  </si>
  <si>
    <t>Dávky v hmot.núdzi</t>
  </si>
  <si>
    <t>MŠ Kom.§52a-ÚPSVaR 85%</t>
  </si>
  <si>
    <t>MŠ 9 §52a-ÚPSVaR 85%</t>
  </si>
  <si>
    <t>c.1.14.5</t>
  </si>
  <si>
    <t>c.1.14.6</t>
  </si>
  <si>
    <t>c.1.14.7</t>
  </si>
  <si>
    <t>b.1.13.37</t>
  </si>
  <si>
    <t>b.1.13.38</t>
  </si>
  <si>
    <t>MŠ Kom.§52a-ÚPSVaR 15%</t>
  </si>
  <si>
    <t>MŠ 9 §52a-ÚPSVaR 15%</t>
  </si>
  <si>
    <t>Projekt XX-ÚPSV 15% (22.22.)</t>
  </si>
  <si>
    <t>b.1.13.39</t>
  </si>
  <si>
    <t>b.1.13.40</t>
  </si>
  <si>
    <t>b.13.6.2</t>
  </si>
  <si>
    <t>a.13.7.1</t>
  </si>
  <si>
    <t>13.8</t>
  </si>
  <si>
    <t>a.13.8.1</t>
  </si>
  <si>
    <t>Podporiť pôrodnosť v meste a prirodzený rast počtu obyvateľstva.</t>
  </si>
  <si>
    <t>Počet novonarodených detí za rok</t>
  </si>
  <si>
    <t>Počet klientov rodinného centra Drobček</t>
  </si>
  <si>
    <t>Počet aktivít realizovaných RC Drobček</t>
  </si>
  <si>
    <t>Zabezpečiť dostupnosť základnej lekárskej starostlivosti pre obyvateľov mesta.</t>
  </si>
  <si>
    <t>Zabezpečiť vhodnejšie podmienky pre činnosť subjektov poskytujúcich špeciálnu sociálnu, zdravotnú a výchovnú starostlivosť.</t>
  </si>
  <si>
    <t>Počet študentov Spojenej školy internátnej</t>
  </si>
  <si>
    <t>Nákup interierového vybavenia</t>
  </si>
  <si>
    <t>Daň zdrážkou banka</t>
  </si>
  <si>
    <t>a.3.2.5</t>
  </si>
  <si>
    <t>a.3.2.6</t>
  </si>
  <si>
    <t>Úver</t>
  </si>
  <si>
    <t>Úroky z prekleňovacích úverov - projekty EU</t>
  </si>
  <si>
    <t>Počet bankových tranzakcií</t>
  </si>
  <si>
    <t>15.2</t>
  </si>
  <si>
    <t>15.3</t>
  </si>
  <si>
    <t xml:space="preserve">ŠFRB </t>
  </si>
  <si>
    <t>Verejné WC</t>
  </si>
  <si>
    <t>a.15.1.1</t>
  </si>
  <si>
    <t>a.15.1.2</t>
  </si>
  <si>
    <t>Tech, vybavenosť k 37 bj. Štefánikova</t>
  </si>
  <si>
    <t>a.15.1.3</t>
  </si>
  <si>
    <t>a.15.1.4</t>
  </si>
  <si>
    <t>a.15.2.1</t>
  </si>
  <si>
    <t>b.15.2.1</t>
  </si>
  <si>
    <t>b.15.2.2</t>
  </si>
  <si>
    <t>a.15.3.1</t>
  </si>
  <si>
    <t>637</t>
  </si>
  <si>
    <t>Príjmy mesta</t>
  </si>
  <si>
    <t>Výdavky mesta</t>
  </si>
  <si>
    <t>plánovaný počet zasadnutí mestského zastupiteľstva za rok spolu</t>
  </si>
  <si>
    <t>b.9.13.1</t>
  </si>
  <si>
    <t>Maximálne rozšírenie štandardného bytového fondu vzhľadom na súčasné a budúce potreby obyvateľov mesta a regiónu.</t>
  </si>
  <si>
    <t>ŠFRB</t>
  </si>
  <si>
    <t>Efektívna a udržateľná bytová výstavba v zmysle súčasných a budúcich potrieb obyvateľov regiónu.</t>
  </si>
  <si>
    <t>Celkový objem spravovaných úverov</t>
  </si>
  <si>
    <t>Dostupnosť verejných WC pre obyvateľov mesta, ako aj turistov a návštevníkov mesta.</t>
  </si>
  <si>
    <t>počet dní prevádzky verejných WC</t>
  </si>
  <si>
    <t>MsU reprezentačné,kvety</t>
  </si>
  <si>
    <t>MsZ odmeny poslan.členom komis</t>
  </si>
  <si>
    <t>a.1.1.8</t>
  </si>
  <si>
    <t>Čl.prís.-Združ.Babia hora</t>
  </si>
  <si>
    <t>01.6.0.</t>
  </si>
  <si>
    <t>MsU paliva,maziva,oleje</t>
  </si>
  <si>
    <t>MsU údržba auta,emis.kont.STK</t>
  </si>
  <si>
    <t>MsU poistenie-havarij.a zmluv.</t>
  </si>
  <si>
    <t>MsÚ prepravné</t>
  </si>
  <si>
    <t>MsU karty,známky,poplatky</t>
  </si>
  <si>
    <t>MsÚ pracov.odev,obuv</t>
  </si>
  <si>
    <t>a.3.1.15</t>
  </si>
  <si>
    <t>MsÚ rekonštrukcia budovy</t>
  </si>
  <si>
    <t>a.3.1.16</t>
  </si>
  <si>
    <t>01.7.0.</t>
  </si>
  <si>
    <t>Splát.pôž.MsÚ-os.auto</t>
  </si>
  <si>
    <t>05.6.0.</t>
  </si>
  <si>
    <t>I. - XII. / 2014</t>
  </si>
  <si>
    <t>Členské hlav.kontrol.</t>
  </si>
  <si>
    <t>01.1.2.</t>
  </si>
  <si>
    <t>Knihy, časopisy a noviny</t>
  </si>
  <si>
    <t>Školenia,kurzy,semináre</t>
  </si>
  <si>
    <t>Súd.spor MŠ Bernol.</t>
  </si>
  <si>
    <t>MsÚ právne porad.Stav.podnik</t>
  </si>
  <si>
    <t>a.1.5.3</t>
  </si>
  <si>
    <t>Súdny spor-Stav.podnik</t>
  </si>
  <si>
    <t>a.1.5.4</t>
  </si>
  <si>
    <t>Propagácia a reklama,web.stránka</t>
  </si>
  <si>
    <t xml:space="preserve">Údržba výpočtovej techniky   </t>
  </si>
  <si>
    <t>Údržba telekomunikačnej techniky</t>
  </si>
  <si>
    <t>Údržba prevádzkových strojov,prístrojov a zariadení</t>
  </si>
  <si>
    <t>Údržba budov</t>
  </si>
  <si>
    <t>MsÚ - údržba softvéru</t>
  </si>
  <si>
    <t>Poistné (majetok,poist. zodpovednosti)</t>
  </si>
  <si>
    <t>b.4.3.7</t>
  </si>
  <si>
    <t>Prís.TS-oprava chodníka cintorín</t>
  </si>
  <si>
    <t>Príspev.na spolufinan.projektov</t>
  </si>
  <si>
    <t>a.4.5.7</t>
  </si>
  <si>
    <t>Granty na spolufinancovanie - K&amp;F PROJEKT</t>
  </si>
  <si>
    <t>a.4.5.8</t>
  </si>
  <si>
    <t>a.6.3.4</t>
  </si>
  <si>
    <t>Projekt prístavby DKN</t>
  </si>
  <si>
    <t>Príspevok Námestovsky anjel n.f - aktivity dôchodcov MO Jednoty dôchodcov a  Katolíckej jednoty Námestovo</t>
  </si>
  <si>
    <t xml:space="preserve">Dotácia územnoplán.dok.           </t>
  </si>
  <si>
    <t>b.2.2.9</t>
  </si>
  <si>
    <t>Obnova ZŠ Komenského</t>
  </si>
  <si>
    <t>MŠ Veterná 150</t>
  </si>
  <si>
    <t>Zberný dvor EU -dotácia</t>
  </si>
  <si>
    <t>Rekonštrukcia verejného osvetlenia</t>
  </si>
  <si>
    <t>Dotácia - eurofondy - ZŠ Brehy</t>
  </si>
  <si>
    <t>Dot.pre DKN-audiovizuál.fondu</t>
  </si>
  <si>
    <t>MŽP-uzat.sklad./85/</t>
  </si>
  <si>
    <t>c.2.3.10</t>
  </si>
  <si>
    <t>Dot.ZŠ Brehy-EU</t>
  </si>
  <si>
    <t>c.2.3.11</t>
  </si>
  <si>
    <t>MŠ IV.Bernol. EU</t>
  </si>
  <si>
    <t>Splatka poziciek FO</t>
  </si>
  <si>
    <t>Príj.z pred.akcii</t>
  </si>
  <si>
    <t>Prevod z rezervného fondu</t>
  </si>
  <si>
    <t>Prijatá pôžièka /BP,s.r.o./</t>
  </si>
  <si>
    <t>Perijatá pôžièka /BP,s.r.o./</t>
  </si>
  <si>
    <t>Karanténna stanica pre psov</t>
  </si>
  <si>
    <t>03.2.0.</t>
  </si>
  <si>
    <t>Odvody - komisie</t>
  </si>
  <si>
    <t>MsZ poslanci reprezentačné</t>
  </si>
  <si>
    <t>Reprezentačné výdavky</t>
  </si>
  <si>
    <t>642006</t>
  </si>
  <si>
    <t>Cl.pris. ZMOBO,KLASTER ORAVA</t>
  </si>
  <si>
    <t>Členské príspevky-profesné združenia</t>
  </si>
  <si>
    <t>Členské Združenie región Beskydy</t>
  </si>
  <si>
    <t>Členské agentúra SEVER</t>
  </si>
  <si>
    <t>Auditorské služby</t>
  </si>
  <si>
    <t>a.1.3.6</t>
  </si>
  <si>
    <t>MsU správne,súdne,notárske</t>
  </si>
  <si>
    <t>Údržba</t>
  </si>
  <si>
    <t>b.1.6.7</t>
  </si>
  <si>
    <t>Reprezentačné</t>
  </si>
  <si>
    <t>MsU údr.interiérového vybav.</t>
  </si>
  <si>
    <t>a.3.1.11</t>
  </si>
  <si>
    <t>635006</t>
  </si>
  <si>
    <t>a.3.1.12</t>
  </si>
  <si>
    <t>a.3.1.13</t>
  </si>
  <si>
    <t>Nájomné</t>
  </si>
  <si>
    <t>a.3.1.14</t>
  </si>
  <si>
    <t>a.4.1.3</t>
  </si>
  <si>
    <t>a.4.1.4</t>
  </si>
  <si>
    <t>a.4.1.5</t>
  </si>
  <si>
    <t>a.4.2.3</t>
  </si>
  <si>
    <t>a.4.2.4</t>
  </si>
  <si>
    <t>a.4.2.5</t>
  </si>
  <si>
    <t>a.4.2.6</t>
  </si>
  <si>
    <t>a.4.3.1</t>
  </si>
  <si>
    <t>a.4.3.2</t>
  </si>
  <si>
    <t>a.4.3.3</t>
  </si>
  <si>
    <t>a.4.3.4</t>
  </si>
  <si>
    <t>a.11.3.4</t>
  </si>
  <si>
    <t>a.11.4.1</t>
  </si>
  <si>
    <t>Projekt parkovisko nábrežie oproti SAD</t>
  </si>
  <si>
    <t>a.11.4.2</t>
  </si>
  <si>
    <t>a.11.4.3</t>
  </si>
  <si>
    <t>b.11.4.1</t>
  </si>
  <si>
    <t>b.11.4.2</t>
  </si>
  <si>
    <t xml:space="preserve">Výdavky na podprogram neboli čerpané. </t>
  </si>
  <si>
    <t>Plnenie indikátorov bolo vyhovujúce. Opatrenia sa neukladajú.</t>
  </si>
  <si>
    <t>Zníženie úverovej zaťaženosti mesta v %</t>
  </si>
  <si>
    <t>Údržba MK   pri tlačiarni Kubík</t>
  </si>
  <si>
    <t>04.5.1.</t>
  </si>
  <si>
    <t>06.1.0.</t>
  </si>
  <si>
    <t>Materská škola Námestovo Komenského ul. - 5</t>
  </si>
  <si>
    <t>Materská škola Námestovo Brehy - 10</t>
  </si>
  <si>
    <t>Materská škola Bernolákova ul. - 9</t>
  </si>
  <si>
    <t>ZŠ Brehy EU-vlastné</t>
  </si>
  <si>
    <t>09.1.1.6.</t>
  </si>
  <si>
    <t>MŠ 10 Potraviny-šťavy</t>
  </si>
  <si>
    <t>KZ 11T2</t>
  </si>
  <si>
    <t>KZ 11T1</t>
  </si>
  <si>
    <t>CZŠ 5% zvyš.miezd</t>
  </si>
  <si>
    <t>CVČ Maják rekonštrukcia</t>
  </si>
  <si>
    <t>ZUŠ-S Fernez.5% zvyš.miezd</t>
  </si>
  <si>
    <t>ZUŠ-S Babul.5% zvyš.miezd</t>
  </si>
  <si>
    <t>b.9.12.1</t>
  </si>
  <si>
    <t>b.9.12.2</t>
  </si>
  <si>
    <t>09.</t>
  </si>
  <si>
    <t>10.2.0.2</t>
  </si>
  <si>
    <t>600</t>
  </si>
  <si>
    <t>01.1.2., 01.1.1.6.</t>
  </si>
  <si>
    <t>Cirkevná základná škola sv. Gorazda v Námestove</t>
  </si>
  <si>
    <t>Základná umelecká škola v Námestove</t>
  </si>
  <si>
    <t>Súkromná základná umelecká škola</t>
  </si>
  <si>
    <t>Centrum voľného času „Maják“</t>
  </si>
  <si>
    <t>Iné výdavky v rámci vzdelávania</t>
  </si>
  <si>
    <t>Dotácia na výchovu a vzdelávanie MŠ posledný ročník</t>
  </si>
  <si>
    <t>Úroky z úveru MŠ Bernolákova</t>
  </si>
  <si>
    <t>Rekonštrukcia hosp. pavilónu MŠ Bernolákova</t>
  </si>
  <si>
    <t>Splácanie úveru MŠ Bernolákova</t>
  </si>
  <si>
    <t>a.9.2.1</t>
  </si>
  <si>
    <t>a.9.2.2</t>
  </si>
  <si>
    <t>a.9.2.3</t>
  </si>
  <si>
    <t>a.9.2.4</t>
  </si>
  <si>
    <t>a.9.2.5</t>
  </si>
  <si>
    <t>a.9.2.6</t>
  </si>
  <si>
    <t>a.9.2.7</t>
  </si>
  <si>
    <t>a.9.2.8</t>
  </si>
  <si>
    <t>a.9.2.9</t>
  </si>
  <si>
    <t>a.9.2.10</t>
  </si>
  <si>
    <t>a.9.2.11</t>
  </si>
  <si>
    <t>a.9.2.12</t>
  </si>
  <si>
    <t>a.9.3.1</t>
  </si>
  <si>
    <t>a.9.3.2</t>
  </si>
  <si>
    <t>a.9.3.3</t>
  </si>
  <si>
    <t>a.9.3.4</t>
  </si>
  <si>
    <t>a.9.3.5</t>
  </si>
  <si>
    <t>a.9.3.6</t>
  </si>
  <si>
    <t>a.9.3.7</t>
  </si>
  <si>
    <t>a.9.3.8</t>
  </si>
  <si>
    <t>a.9.3.9</t>
  </si>
  <si>
    <t>a.9.3.10</t>
  </si>
  <si>
    <t>a.9.3.11</t>
  </si>
  <si>
    <t>Modernizácia MŠ Veterná</t>
  </si>
  <si>
    <t>a.9.3.12</t>
  </si>
  <si>
    <t>a.9.3.13</t>
  </si>
  <si>
    <t>a.9.3.14</t>
  </si>
  <si>
    <t>Úroky z úveru MŠ Veterná 150</t>
  </si>
  <si>
    <t>a.9.4.1</t>
  </si>
  <si>
    <t>a.9.4.2</t>
  </si>
  <si>
    <t>a.9.4.3</t>
  </si>
  <si>
    <t>b.9.4.1</t>
  </si>
  <si>
    <t>b.9.4.2</t>
  </si>
  <si>
    <t>b.9.4.3</t>
  </si>
  <si>
    <t>b.9.4.4</t>
  </si>
  <si>
    <t>b.9.4.5</t>
  </si>
  <si>
    <t>b.9.4.6</t>
  </si>
  <si>
    <t>b.9.4.7</t>
  </si>
  <si>
    <t>b.9.4.8</t>
  </si>
  <si>
    <t>Prenájom</t>
  </si>
  <si>
    <t>b.9.4.9</t>
  </si>
  <si>
    <t>b.9.4.10</t>
  </si>
  <si>
    <t>c.9.4.1</t>
  </si>
  <si>
    <t>c.9.4.2</t>
  </si>
  <si>
    <t>d.9.4.1</t>
  </si>
  <si>
    <t>d.9.4.2</t>
  </si>
  <si>
    <t>a.9.5.1</t>
  </si>
  <si>
    <t>a.9.5.2</t>
  </si>
  <si>
    <t>a.9.5.3</t>
  </si>
  <si>
    <t>a.9.5.4</t>
  </si>
  <si>
    <t>a.9.5.5</t>
  </si>
  <si>
    <t>a.9.5.6</t>
  </si>
  <si>
    <t>a.9.5.7</t>
  </si>
  <si>
    <t>a.9.5.8</t>
  </si>
  <si>
    <t>a.9.5.9</t>
  </si>
  <si>
    <t>a.9.6.1</t>
  </si>
  <si>
    <t>a.9.6.2</t>
  </si>
  <si>
    <t>a.9.6.3</t>
  </si>
  <si>
    <t>a.9.6.4</t>
  </si>
  <si>
    <t>a.9.6.5</t>
  </si>
  <si>
    <t>a.9.6.6</t>
  </si>
  <si>
    <t>a.9.6.7</t>
  </si>
  <si>
    <t>a.9.6.8</t>
  </si>
  <si>
    <t>a.9.6.9</t>
  </si>
  <si>
    <t>b.9.6.1</t>
  </si>
  <si>
    <t>c.9.6.1</t>
  </si>
  <si>
    <t>d.9.6.1</t>
  </si>
  <si>
    <t>b.9.6.2</t>
  </si>
  <si>
    <t>c.9.6.2</t>
  </si>
  <si>
    <t>d.9.6.2</t>
  </si>
  <si>
    <t>a.9.7.1</t>
  </si>
  <si>
    <t>a.9.7.2</t>
  </si>
  <si>
    <t>a.9.7.3</t>
  </si>
  <si>
    <t>a.9.7.4</t>
  </si>
  <si>
    <t>a.9.7.5</t>
  </si>
  <si>
    <t>a.9.7.6</t>
  </si>
  <si>
    <t>a.9.7.7</t>
  </si>
  <si>
    <t>a.9.7.8</t>
  </si>
  <si>
    <t>b.9.7.1</t>
  </si>
  <si>
    <t>b.9.7.2</t>
  </si>
  <si>
    <t>b.9.7.3</t>
  </si>
  <si>
    <t>b.9.7.4</t>
  </si>
  <si>
    <t>b.9.7.5</t>
  </si>
  <si>
    <t>b.9.7.6</t>
  </si>
  <si>
    <t>b.9.7.7</t>
  </si>
  <si>
    <t>b.9.7.8</t>
  </si>
  <si>
    <t>b.9.7.9</t>
  </si>
  <si>
    <t>b.9.7.10</t>
  </si>
  <si>
    <t>c.9.7.1</t>
  </si>
  <si>
    <t>c.9.7.2</t>
  </si>
  <si>
    <t>d.9.7.1</t>
  </si>
  <si>
    <t>d.9.7.2</t>
  </si>
  <si>
    <t>a.9.8.1</t>
  </si>
  <si>
    <t>a.9.8.2</t>
  </si>
  <si>
    <t>a.9.8.3</t>
  </si>
  <si>
    <t>a.9.8.4</t>
  </si>
  <si>
    <t>a.9.8.5</t>
  </si>
  <si>
    <t>a.9.8.6</t>
  </si>
  <si>
    <t>a.9.8.7</t>
  </si>
  <si>
    <t>a.9.8.8</t>
  </si>
  <si>
    <t>a.9.8.9</t>
  </si>
  <si>
    <t>a.9.9.1</t>
  </si>
  <si>
    <t>a.9.9.2</t>
  </si>
  <si>
    <t>a.9.9.3</t>
  </si>
  <si>
    <t>a.9.9.4</t>
  </si>
  <si>
    <t>a.9.9.5</t>
  </si>
  <si>
    <t>a.9.9.6</t>
  </si>
  <si>
    <t>a.9.9.7</t>
  </si>
  <si>
    <t>a.9.9.8</t>
  </si>
  <si>
    <t>a.9.9.9</t>
  </si>
  <si>
    <t>a.9.10.1</t>
  </si>
  <si>
    <t>a.9.11.1</t>
  </si>
  <si>
    <t>a.9.11.2</t>
  </si>
  <si>
    <t>a.9.11.3</t>
  </si>
  <si>
    <t>a.9.11.4</t>
  </si>
  <si>
    <t>a.9.11.5</t>
  </si>
  <si>
    <t>a.9.11.6</t>
  </si>
  <si>
    <t>a.9.11.7</t>
  </si>
  <si>
    <t>a.9.11.8</t>
  </si>
  <si>
    <t>a.9.12.1</t>
  </si>
  <si>
    <t xml:space="preserve">Centrum voľného času „Maják“ </t>
  </si>
  <si>
    <t>a.9.13.1</t>
  </si>
  <si>
    <t>a.9.13.2</t>
  </si>
  <si>
    <t>a.9.13.3</t>
  </si>
  <si>
    <t>a.9.13.4</t>
  </si>
  <si>
    <t>a.9.13.5</t>
  </si>
  <si>
    <t>a.9.13.6</t>
  </si>
  <si>
    <t>a.9.13.7</t>
  </si>
  <si>
    <t>a.9.13.8</t>
  </si>
  <si>
    <t>a.9.13.9</t>
  </si>
  <si>
    <t>a.9.13.10</t>
  </si>
  <si>
    <t>a.9.13.11</t>
  </si>
  <si>
    <t>a.9.13.12</t>
  </si>
  <si>
    <t>a.9.13.13</t>
  </si>
  <si>
    <t>a.9.14.1</t>
  </si>
  <si>
    <t>a.9.14.2</t>
  </si>
  <si>
    <t>b.9.14.1</t>
  </si>
  <si>
    <t>b.9.14.2</t>
  </si>
  <si>
    <t>a.1.1.1</t>
  </si>
  <si>
    <t>Prvok</t>
  </si>
  <si>
    <t>a.1.1.2</t>
  </si>
  <si>
    <t>d.9.4.3</t>
  </si>
  <si>
    <t>KZ 41,46</t>
  </si>
  <si>
    <t>a.9.4.7</t>
  </si>
  <si>
    <t>Bežné transfery</t>
  </si>
  <si>
    <t>KZ 45,1319,11T2</t>
  </si>
  <si>
    <t>a.13.4.2</t>
  </si>
  <si>
    <t>b.13.4.1</t>
  </si>
  <si>
    <t>b.13.4.2</t>
  </si>
  <si>
    <t>13.5</t>
  </si>
  <si>
    <t>a.5.2.5</t>
  </si>
  <si>
    <t>a.5.2.6</t>
  </si>
  <si>
    <t>a.5.2.4</t>
  </si>
  <si>
    <t>a.5.4.8</t>
  </si>
  <si>
    <t>a.5.4.9</t>
  </si>
  <si>
    <t>a.5.4.10</t>
  </si>
  <si>
    <t>a.5.4.11</t>
  </si>
  <si>
    <t>a.5.4.12</t>
  </si>
  <si>
    <t>Zabezpečiť nulovú toleranciu vandalizmu a násilia.</t>
  </si>
  <si>
    <t>Celkový počet zásahov obecnej polície</t>
  </si>
  <si>
    <t>Pravidelné monitorovanie mesta za deň</t>
  </si>
  <si>
    <t>Zabezpečiť monitorovanie a ochrana objektov a verejných priestranstiev.</t>
  </si>
  <si>
    <t>Počet nainštalovaných kamier</t>
  </si>
  <si>
    <t>b.9.7.11</t>
  </si>
  <si>
    <t>teplo VP</t>
  </si>
  <si>
    <t>Cintor.-za hrobové miesta</t>
  </si>
  <si>
    <t>Parkovné - automaty</t>
  </si>
  <si>
    <t>Parkovné-karty</t>
  </si>
  <si>
    <t>Parkovné - TAXI</t>
  </si>
  <si>
    <t>Nájomné za budovy</t>
  </si>
  <si>
    <t>Za elektroodpad - Bolek EKORAY</t>
  </si>
  <si>
    <t>Výťažok z výher.automatov</t>
  </si>
  <si>
    <t xml:space="preserve">Projekt XX-ÚPSV </t>
  </si>
  <si>
    <t>b.1.13.26</t>
  </si>
  <si>
    <t>b.1.13.27</t>
  </si>
  <si>
    <t>b.1.13.28</t>
  </si>
  <si>
    <t>b.1.13.29</t>
  </si>
  <si>
    <t>b.1.13.30</t>
  </si>
  <si>
    <t>b.1.13.31</t>
  </si>
  <si>
    <t>b.1.13.32</t>
  </si>
  <si>
    <t>Transfer na aktivačnú činnosť</t>
  </si>
  <si>
    <t>Dot.na vých.a vzdelávanie</t>
  </si>
  <si>
    <t>Dot. na asistenta učiteľa</t>
  </si>
  <si>
    <t>CVČ-transf.od subj.VS</t>
  </si>
  <si>
    <t>Dot.Or.Jasenica - Stav.úrad</t>
  </si>
  <si>
    <t>Dot.Vavrečka - Stav.úrad</t>
  </si>
  <si>
    <t>Dot. 5% na platy v školstve</t>
  </si>
  <si>
    <t>b.1.13.33</t>
  </si>
  <si>
    <t>b.1.13.34</t>
  </si>
  <si>
    <t>DU-Prijem z predaja pozemkov</t>
  </si>
  <si>
    <t>Zost.prostr.z predch.</t>
  </si>
  <si>
    <t>Dotácia Útulok-doúčtovanie</t>
  </si>
  <si>
    <t>Dotácia Denný stacionár - vrátená</t>
  </si>
  <si>
    <t>Zost.prostr. z r. 2012-ZŠ</t>
  </si>
  <si>
    <t>i.3.3.2</t>
  </si>
  <si>
    <t>i.3.3.3</t>
  </si>
  <si>
    <t>Dot.ZŠ Komen.-rekon.telocvične</t>
  </si>
  <si>
    <t>Granty /napr. Boni Fructi/</t>
  </si>
  <si>
    <t>Projekt XX - 85%</t>
  </si>
  <si>
    <t>Dom seniorov dot.-BV</t>
  </si>
  <si>
    <t>Dot. na cestnú infraštruktúru</t>
  </si>
  <si>
    <t>Projekt XX-ÚPSV 15%</t>
  </si>
  <si>
    <t>Dom sen, dot.BV</t>
  </si>
  <si>
    <t>Nájomné za pozemok</t>
  </si>
  <si>
    <t>a.1.7.9</t>
  </si>
  <si>
    <t>c.11.4.1</t>
  </si>
  <si>
    <t>c.11.4.2</t>
  </si>
  <si>
    <t>d.11.4.1</t>
  </si>
  <si>
    <t>d.11.4.2</t>
  </si>
  <si>
    <t>e.11.4.1</t>
  </si>
  <si>
    <t>e.11.4.2</t>
  </si>
  <si>
    <t>11.5</t>
  </si>
  <si>
    <t>Špeciálny stavebný úrad pre MK</t>
  </si>
  <si>
    <t>Zabezpečiť efektívne plnenie výkonu miestnej správy v oblasti miestnych komunikácií.</t>
  </si>
  <si>
    <t>km spravovaných miestnych komunikácií</t>
  </si>
  <si>
    <t>b.1.13.18</t>
  </si>
  <si>
    <t>b.1.13.19</t>
  </si>
  <si>
    <t>b.1.13.20</t>
  </si>
  <si>
    <t>b.1.13.21</t>
  </si>
  <si>
    <t>b.1.13.22</t>
  </si>
  <si>
    <t>b.1.13.23</t>
  </si>
  <si>
    <t>b.1.13.24</t>
  </si>
  <si>
    <t>a.3.2.4</t>
  </si>
  <si>
    <t>Spravovanie technickej dokumentácie - nábrežie</t>
  </si>
  <si>
    <t>Revitalizácia ver. priest.- nábrežie</t>
  </si>
  <si>
    <t>Zabezpečiť pravidelnú a efektívnu starostlivosť o verejnú zeleň, rozvoja a zveľaďovanie oddychových zón mesta, výsadba a starostlivosť o estetickú a izolačnú zeleň mesta.</t>
  </si>
  <si>
    <t xml:space="preserve">Komentár k podprogramu </t>
  </si>
  <si>
    <t>1. Plánovanie,manažment, kontrola</t>
  </si>
  <si>
    <t>1.1.</t>
  </si>
  <si>
    <t>Cestovné náhrady</t>
  </si>
  <si>
    <t> Spolu</t>
  </si>
  <si>
    <t>1.2</t>
  </si>
  <si>
    <t>Členstvo v združeniach miest a obcí</t>
  </si>
  <si>
    <t>1.3</t>
  </si>
  <si>
    <t>Daňová a rozpočtová politika, vnútorná  kontrola</t>
  </si>
  <si>
    <t>Služby</t>
  </si>
  <si>
    <t>1.4</t>
  </si>
  <si>
    <t>Vzdelávanie zamestnancov</t>
  </si>
  <si>
    <t>Štátny rozpočet</t>
  </si>
  <si>
    <t>1.5</t>
  </si>
  <si>
    <t>Právne poradenstvo</t>
  </si>
  <si>
    <t>1.6</t>
  </si>
  <si>
    <t>Voľby</t>
  </si>
  <si>
    <t>MŠ 10 §52a úr.poist.15%</t>
  </si>
  <si>
    <t>MŠ 10 §52a úr.poist.85%</t>
  </si>
  <si>
    <t>MŠ Kom. Potraviny-šťavy</t>
  </si>
  <si>
    <t>e.9.2.1</t>
  </si>
  <si>
    <t>e.9.2.2</t>
  </si>
  <si>
    <t>c.9.2.1</t>
  </si>
  <si>
    <t>MŠ Kom. § 52a-ÚPSVaR 85 %</t>
  </si>
  <si>
    <t>MŠ Kom. §52a-ÚPSVaR 15 %</t>
  </si>
  <si>
    <t>c.9.3.2</t>
  </si>
  <si>
    <t>MŠ 9 § 52a-ÚPSVaR</t>
  </si>
  <si>
    <t>ZŠ Komen.rek.teloc.</t>
  </si>
  <si>
    <t>a.9.7.13</t>
  </si>
  <si>
    <t>ZŠ Komens.projekt</t>
  </si>
  <si>
    <t>nev.prostr.ŠR-dopr.</t>
  </si>
  <si>
    <t>Údržba budovy - CZŠ</t>
  </si>
  <si>
    <t>Plnenie indikátora podprogramu je vyhovujúce a nie je potrebné ukladať žiadne opatrenia. Dosiahol hodnotu 100 %.</t>
  </si>
  <si>
    <t>01.3.3.</t>
  </si>
  <si>
    <t>Verej.osvetlenie monit.správa</t>
  </si>
  <si>
    <t>Prisp. udrzba MsR</t>
  </si>
  <si>
    <t>08.3.0.</t>
  </si>
  <si>
    <t>06.4.0.</t>
  </si>
  <si>
    <t>03.1.0.</t>
  </si>
  <si>
    <t>a.5.4.13</t>
  </si>
  <si>
    <t>MsP špec.stroje,prístroje</t>
  </si>
  <si>
    <t>MsP kúpa osob.auta</t>
  </si>
  <si>
    <t>05.1.0.</t>
  </si>
  <si>
    <t>05.2.0.</t>
  </si>
  <si>
    <t>08.2.0.9.</t>
  </si>
  <si>
    <t>Prísp.DKN - nájomné</t>
  </si>
  <si>
    <t>DKN rekonštrukcia strechy</t>
  </si>
  <si>
    <t>Prevádzk.strojov,prístr.,zariad.,techniky a nárad. - TS</t>
  </si>
  <si>
    <t>09.1.1.1.</t>
  </si>
  <si>
    <t xml:space="preserve">Dotácia na výchovu a vzdelávanie MŠ posledný ročník, 5 % zvýš. plat. </t>
  </si>
  <si>
    <t>09.1.2.1.</t>
  </si>
  <si>
    <t>09.5.0.1.</t>
  </si>
  <si>
    <t>09.6.0.1</t>
  </si>
  <si>
    <t>09.1.2.1</t>
  </si>
  <si>
    <t>09.6.0.1.</t>
  </si>
  <si>
    <t>Transfer cirkevnej škole (22.1.1)</t>
  </si>
  <si>
    <t>06.2.0.</t>
  </si>
  <si>
    <t>Športové kluby</t>
  </si>
  <si>
    <t>08.1.0.</t>
  </si>
  <si>
    <t>Prísp.Námestov.klub slov.turistov</t>
  </si>
  <si>
    <t>Prísp.pre TJ ORAVAN</t>
  </si>
  <si>
    <t>MK Ul.Brezová</t>
  </si>
  <si>
    <t>MK Ul. Slanická rekonštrukcia</t>
  </si>
  <si>
    <t>MK Ul. Ružová rekonštrukcia</t>
  </si>
  <si>
    <t>MK Ul.  Komenského rekonštrukcia</t>
  </si>
  <si>
    <t>MK Ul. Hviezdoslavova /kocky/</t>
  </si>
  <si>
    <t>Rekonštrukcia ul. Bernolákova</t>
  </si>
  <si>
    <t>Cykloturistic.chodník - Nábrežie</t>
  </si>
  <si>
    <t>Ver.priestr. ODDM</t>
  </si>
  <si>
    <t>Prísp.TS-rozvoj obcí</t>
  </si>
  <si>
    <t>Prísp.TS- výrub stromov,drevín</t>
  </si>
  <si>
    <t>Revit.ver.priestr.nábrežie EU-vlastné</t>
  </si>
  <si>
    <t>10.7.0.2.</t>
  </si>
  <si>
    <t>DSS - príspevok</t>
  </si>
  <si>
    <t>10.4.0.5, 10.7.0.4.</t>
  </si>
  <si>
    <t>a.13.5.4</t>
  </si>
  <si>
    <t>10.4.0.4.</t>
  </si>
  <si>
    <t>01.1.2., 01.7.0.</t>
  </si>
  <si>
    <t>Uroky z uveru 16b.j.II.etapa</t>
  </si>
  <si>
    <t>06.6.0.</t>
  </si>
  <si>
    <t>Právne služby</t>
  </si>
  <si>
    <t>a.16.1.4</t>
  </si>
  <si>
    <t>a.16.1.5</t>
  </si>
  <si>
    <t>Územ.plán mesta-mesto-vlastné</t>
  </si>
  <si>
    <t>c.7.1.1</t>
  </si>
  <si>
    <t>Priebežná kontrola nehnuteľného majetku mesta</t>
  </si>
  <si>
    <t>Ochrana hmotného a nehmotného majetku mesta prostredníctvom poistenia.</t>
  </si>
  <si>
    <t>Počet servisných úkonov na služobných autách mestského úradu</t>
  </si>
  <si>
    <t>EE verejné osvetlenie</t>
  </si>
  <si>
    <t>Vodné, stočné námestie</t>
  </si>
  <si>
    <t>Transfer TS - údržba verejného osvetlenia</t>
  </si>
  <si>
    <t>5.6</t>
  </si>
  <si>
    <t>Monitorovacie a kamerové systémy</t>
  </si>
  <si>
    <t>Mestská polícia</t>
  </si>
  <si>
    <t>Členský príspevok ZNOMP</t>
  </si>
  <si>
    <t>Zabezpečiť bezporuchové a úsporné osvetlenie všetkých častí mesta.</t>
  </si>
  <si>
    <t>zníženie energetického zaťaženia mesta v %</t>
  </si>
  <si>
    <t>Bezproblémové a efektívne šírenie informácií mestského úradu všetkým občanom mesta.</t>
  </si>
  <si>
    <t xml:space="preserve">Zabezpečiť ochranu obyvateľov a majetku mesta pred požiarmi. </t>
  </si>
  <si>
    <t>Transfer TS - čistenie MK,ver.priest.</t>
  </si>
  <si>
    <t>V roku 2013 v rámci podprogramu neboli čerpané výdavky. Mzdové výdavky boli čerpané v rámci programu 14.</t>
  </si>
  <si>
    <t>Rekonštrukcia a výstavba zastávok SAD</t>
  </si>
  <si>
    <t>a.8.2.1</t>
  </si>
  <si>
    <t>a.8.2.2</t>
  </si>
  <si>
    <t>a.8.2.3</t>
  </si>
  <si>
    <t>Efektívna, úsporná a rýchla cestná doprava.</t>
  </si>
  <si>
    <t>počet obstaraných technických zariadení</t>
  </si>
  <si>
    <t>a.2.1.4</t>
  </si>
  <si>
    <t>Kreditne uroky  MsU</t>
  </si>
  <si>
    <t>Úroky z domácich pôžičiek a vkladov</t>
  </si>
  <si>
    <t>a.1.9.3</t>
  </si>
  <si>
    <t>Úroky z ter.vkladov</t>
  </si>
  <si>
    <t>Z dobropisov</t>
  </si>
  <si>
    <t>Vratky</t>
  </si>
  <si>
    <t>Z náhrad poistného</t>
  </si>
  <si>
    <t>MsÚ iné nedaňové príjmy, MP</t>
  </si>
  <si>
    <t>a.1.11.6</t>
  </si>
  <si>
    <t>a.1.11.7</t>
  </si>
  <si>
    <t>Za územ.plán</t>
  </si>
  <si>
    <t>a.1.11.8</t>
  </si>
  <si>
    <t>Dot.MŠ X.Veterná EU ŠR</t>
  </si>
  <si>
    <t>Revitalizácia verejných priestranstiev - nábrežie</t>
  </si>
  <si>
    <t>Dotácia na ihrisko z Úradu vlády</t>
  </si>
  <si>
    <t>Dot.ZŠ Brehy-EU ŠR</t>
  </si>
  <si>
    <t>b.2.2.7</t>
  </si>
  <si>
    <t>Domov pre seniorov</t>
  </si>
  <si>
    <t>b.2.2.8</t>
  </si>
  <si>
    <t>b.1.6.1</t>
  </si>
  <si>
    <t>Odvody</t>
  </si>
  <si>
    <t>b.1.6.2</t>
  </si>
  <si>
    <t>b.1.6.3</t>
  </si>
  <si>
    <t>b.1.6.4</t>
  </si>
  <si>
    <t>b.1.6.5</t>
  </si>
  <si>
    <t>b.1.6.6</t>
  </si>
  <si>
    <t>Program 1. - Plánovanie, manažment, kontrola</t>
  </si>
  <si>
    <t>1.</t>
  </si>
  <si>
    <t>Bežné výdavky</t>
  </si>
  <si>
    <t>Kapitálové výdavky</t>
  </si>
  <si>
    <t>% plnenie</t>
  </si>
  <si>
    <t>Program 1. Plánovanie, manažment a kontrola</t>
  </si>
  <si>
    <t>A)</t>
  </si>
  <si>
    <t>1.1</t>
  </si>
  <si>
    <t>B)</t>
  </si>
  <si>
    <t>C)</t>
  </si>
  <si>
    <t>Plnenie rozpočtu v %</t>
  </si>
  <si>
    <t xml:space="preserve">Cieľ </t>
  </si>
  <si>
    <t>Zodpovednosť</t>
  </si>
  <si>
    <t>Indikátor</t>
  </si>
  <si>
    <t>výstup</t>
  </si>
  <si>
    <t>Rok</t>
  </si>
  <si>
    <t>Plánovaná hodnota</t>
  </si>
  <si>
    <t>Skutočná hodnota</t>
  </si>
  <si>
    <t>Jednotková cena</t>
  </si>
  <si>
    <t>priemerný počet zasadnutí 1 odbornej komisie za rok spolu</t>
  </si>
  <si>
    <t>plánovaný počet členstiev v samosprávnych organizáciách spolu</t>
  </si>
  <si>
    <t>Plánovaná hodnota </t>
  </si>
  <si>
    <t>realizovaná priebežná finančná kontrola</t>
  </si>
  <si>
    <t>počet uskutočnených auditov</t>
  </si>
  <si>
    <t>pravidelné monitorovanie programového plnenia rozpočtu</t>
  </si>
  <si>
    <t>programový rozpočet na ďalší rozpočtový rok schválený k 31.12. daného roka</t>
  </si>
  <si>
    <t>počet absolventov školení</t>
  </si>
  <si>
    <t>počet právnych konzultácií</t>
  </si>
  <si>
    <t>Zabezpečiť materiálne, personálne a priestorové kapacity na bezproblémový chod volieb.</t>
  </si>
  <si>
    <t>počet zúčastnených voličov v %</t>
  </si>
  <si>
    <t>2.</t>
  </si>
  <si>
    <t>Program 2. Propagácia a marketing</t>
  </si>
  <si>
    <t>2. Propagácia a marketing</t>
  </si>
  <si>
    <t>Materiál</t>
  </si>
  <si>
    <t>Dopravné</t>
  </si>
  <si>
    <t>d</t>
  </si>
  <si>
    <t>Bankové úvery a pôžičky</t>
  </si>
  <si>
    <t>Kronika obce</t>
  </si>
  <si>
    <t>a.2.2.1</t>
  </si>
  <si>
    <t>a.2.2.2</t>
  </si>
  <si>
    <t>Počet prístupov na www stránku</t>
  </si>
  <si>
    <t>Zabezpečiť výrobu propagačných produktov.</t>
  </si>
  <si>
    <t>Počet vyrobených propagačných materiálov</t>
  </si>
  <si>
    <t xml:space="preserve">Zabezpečiť pravidelnú aktualizáciu www stránky a neustále opatrenia na zvyšovanie jej návštevnosti.    </t>
  </si>
  <si>
    <t>Počet uskutočnených aktualizácií</t>
  </si>
  <si>
    <t xml:space="preserve">Výstavba a rekonštrukcia zastávok SAD s rešpektovaním podmienky dostupnosti. </t>
  </si>
  <si>
    <t>Počet spracovaných technických projektov</t>
  </si>
  <si>
    <t>Počet zrekonštruovaných / vybudovaných objektov</t>
  </si>
  <si>
    <t>Počet udržiavaných objektov</t>
  </si>
  <si>
    <t>Program 9 Vzdelávanie</t>
  </si>
  <si>
    <t>9.</t>
  </si>
  <si>
    <t>9. Vzdelávanie</t>
  </si>
  <si>
    <t>počet organizovaných športových podujatí</t>
  </si>
  <si>
    <t>9.1</t>
  </si>
  <si>
    <t>a.9.1.1</t>
  </si>
  <si>
    <t>a.9.1.2</t>
  </si>
  <si>
    <t>a.9.1.3</t>
  </si>
  <si>
    <t>a.9.1.4</t>
  </si>
  <si>
    <t>a.9.1.5</t>
  </si>
  <si>
    <t>a.9.1.6</t>
  </si>
  <si>
    <t>a.9.1.7</t>
  </si>
  <si>
    <t>a.9.1.8</t>
  </si>
  <si>
    <t>a.9.1.9</t>
  </si>
  <si>
    <t>a.9.1.10</t>
  </si>
  <si>
    <t>a.9.1.11</t>
  </si>
  <si>
    <t>a.9.1.12</t>
  </si>
  <si>
    <t>a.9.1.13</t>
  </si>
  <si>
    <t>a.9.1.14</t>
  </si>
  <si>
    <t>a.9.1.15</t>
  </si>
  <si>
    <t>Program 9. Vzdelávanie</t>
  </si>
  <si>
    <t>Zabezpečiť rozvoj a údržbu infraštruktúry predškolského vzdelávania a zabezpečenie podmienok pre efektívnu predškolskú vzdelávaciu činnosť v obci.</t>
  </si>
  <si>
    <t>Počet detí v MŠ za rok spolu</t>
  </si>
  <si>
    <t>Počet tried v MŠ</t>
  </si>
  <si>
    <t>10.</t>
  </si>
  <si>
    <t>Program 10. Šport</t>
  </si>
  <si>
    <t>10. Šport</t>
  </si>
  <si>
    <t>10.1</t>
  </si>
  <si>
    <t>Telocvične, športové areály</t>
  </si>
  <si>
    <t>a.10.1.1</t>
  </si>
  <si>
    <t>10.2</t>
  </si>
  <si>
    <t>a.10.2.1</t>
  </si>
  <si>
    <t>10.3</t>
  </si>
  <si>
    <t>Ostatné športové ihriská a športová činnosť</t>
  </si>
  <si>
    <t>Zabezpečiť trvalé skvalitňovanie vyváženej ponuky výkonnostného a rekreačného športu pre dospelých.</t>
  </si>
  <si>
    <t>počet udržiavaných športových ihrísk</t>
  </si>
  <si>
    <t>počet rekonštruovaných športových ihrísk</t>
  </si>
  <si>
    <t>Podporiť športové aktivity v obci.</t>
  </si>
  <si>
    <t>počet obyvateľov s členstvom v športových kluboch</t>
  </si>
  <si>
    <t>priemerný počet návštevníkov športových podujatí</t>
  </si>
  <si>
    <t>počet zorganizovaných športových podujatí</t>
  </si>
  <si>
    <t>Zabezpečiť trvalé skvalitňovanie vyváženej ponuky výkonnostného a rekreačného športu pre deti a mládež.</t>
  </si>
  <si>
    <t>počet užívateľov športových ihrísk</t>
  </si>
  <si>
    <t>Program 10 Šport</t>
  </si>
  <si>
    <t>Program 11. Komunikácie</t>
  </si>
  <si>
    <t>11.</t>
  </si>
  <si>
    <t>11. Komunikácie</t>
  </si>
  <si>
    <t>11.1</t>
  </si>
  <si>
    <t>Oprava a údržba miestnych komunikácií</t>
  </si>
  <si>
    <t>a.11.1.1</t>
  </si>
  <si>
    <t>11.2</t>
  </si>
  <si>
    <t>Výstavba a rekonštrukcia miestnych komunikácií</t>
  </si>
  <si>
    <t>a.11.2.1</t>
  </si>
  <si>
    <t>a.11.2.2</t>
  </si>
  <si>
    <t>Materská škola Námestovo Komenského ul.</t>
  </si>
  <si>
    <t>Základná škola Námestovo – Brehy</t>
  </si>
  <si>
    <t>Školský klub detí ZŠ Námestovo - Brehy</t>
  </si>
  <si>
    <t>Školská jedáleň ZŠ Námestovo - Brehy</t>
  </si>
  <si>
    <t>Materská škola Námestovo Brehy</t>
  </si>
  <si>
    <t>Základná škola J. A. Komenského 495/33</t>
  </si>
  <si>
    <t>Školský klub detí ZŠ Komenského</t>
  </si>
  <si>
    <t>Školská jedáleň ZŠ Komenského</t>
  </si>
  <si>
    <t>a.1.1.9</t>
  </si>
  <si>
    <t>Primátor stravovanie</t>
  </si>
  <si>
    <t>06.2.0., 01.1.1.6</t>
  </si>
  <si>
    <t>a.4.5.5</t>
  </si>
  <si>
    <t>a.4.5.6</t>
  </si>
  <si>
    <t>Prís.TS opr.plota pri cintoríne</t>
  </si>
  <si>
    <t>Prís.TS údrž.kaplnky</t>
  </si>
  <si>
    <t>13. Sociálne služby a zdravotníctvo</t>
  </si>
  <si>
    <t>13.1</t>
  </si>
  <si>
    <t>a.13.1.1</t>
  </si>
  <si>
    <t>a.13.1.2</t>
  </si>
  <si>
    <t>a.13.1.3</t>
  </si>
  <si>
    <t>a.13.1.4</t>
  </si>
  <si>
    <t>a.13.1.5</t>
  </si>
  <si>
    <t>a.13.1.6</t>
  </si>
  <si>
    <t>a.13.1.7</t>
  </si>
  <si>
    <t>13.2</t>
  </si>
  <si>
    <t>Starostlivosť o seniorov</t>
  </si>
  <si>
    <t>a.13.2.1</t>
  </si>
  <si>
    <t>a.13.2.2</t>
  </si>
  <si>
    <t>a.13.2.3</t>
  </si>
  <si>
    <t>13.3</t>
  </si>
  <si>
    <t>Aktivačné práce</t>
  </si>
  <si>
    <t>a.13.3.1</t>
  </si>
  <si>
    <t>a.13.3.2</t>
  </si>
  <si>
    <t>a.13.3.3</t>
  </si>
  <si>
    <t>a.13.3.4</t>
  </si>
  <si>
    <t>13.4</t>
  </si>
  <si>
    <t>Dávky v hmotnej a sociálnej núdzi</t>
  </si>
  <si>
    <t>a.13.4.1</t>
  </si>
  <si>
    <t>c.2.3.3</t>
  </si>
  <si>
    <t>Daňové príjmy – dane z príjmov, dane z majetku</t>
  </si>
  <si>
    <t>a.9.7.10</t>
  </si>
  <si>
    <t>a.9.7.11</t>
  </si>
  <si>
    <t xml:space="preserve">A) VYHODNOTENIE PLNENIA ROZPOČTU mesta ZA OBDOBIE </t>
  </si>
  <si>
    <t>Plnenie cieľov a ukazovateľov programového rozpočtu – výdavková časť rozpočtu mesta</t>
  </si>
  <si>
    <t>VYHODNOTENIE PLNENIA ROZPOČTU MESTA A</t>
  </si>
  <si>
    <t>mesto Námestovo</t>
  </si>
  <si>
    <t>Manažment mesta</t>
  </si>
  <si>
    <t>Vlastné príjmy mesta a VÚC</t>
  </si>
  <si>
    <t>Zabezpečiť podmienky na efektívnu činnosť orgánov mesta.</t>
  </si>
  <si>
    <t>Dosiahnuť najvyššiu možnú účasť mesta na významných samosprávnych fórach.</t>
  </si>
  <si>
    <t>Zabezpečiť účinnú a efektívnu kontrolu rozhodnutí orgánov mesta.</t>
  </si>
  <si>
    <t>Zabezpečiť podmienky na nepretržité a spoľahlivé vedenie účtovníctva mesta ako aj zabezpečenie pravidelného auditu účtovníctva.</t>
  </si>
  <si>
    <t>Zabezpečiť orientáciu mesta na výstupy a výsledky. Včasné zostavenie programového rozpočtu.</t>
  </si>
  <si>
    <t>% účasť na zasadnutiach organizácií, v ktorých je mesto členom</t>
  </si>
  <si>
    <t>a.1.1.6</t>
  </si>
  <si>
    <t>a.1.1.7</t>
  </si>
  <si>
    <t>Príspevky pre ZMOS,</t>
  </si>
  <si>
    <t>RVC Martin</t>
  </si>
  <si>
    <t>a.1.3.2</t>
  </si>
  <si>
    <t>a.1.3.3</t>
  </si>
  <si>
    <t>predpokladaný počet funkčných odborných komisií v meste spolu</t>
  </si>
  <si>
    <t>MÚ Námestovo</t>
  </si>
  <si>
    <t>Zabezpečiť účinnú právnu ochranu mesta a jeho zástupcov pri ochrane majetku, práv a právom chránených záujmov.</t>
  </si>
  <si>
    <t>počet vyhraných sporov</t>
  </si>
  <si>
    <t>Zabezpečiť systematické vzdelávanie zamestnancov mestského úradu za účelom zvýšenia ich kvalifikačnej úrovne ako aj flexibility.</t>
  </si>
  <si>
    <t>Propagácia a prezentácia mesta</t>
  </si>
  <si>
    <t>Kronika mesta</t>
  </si>
  <si>
    <t>Zabezpečiť on-line informácie pre občanov a návštevníkov o dianí v meste.</t>
  </si>
  <si>
    <t>Počet príspevkov o meste publikovaných za rok spolu</t>
  </si>
  <si>
    <t>Zabezpečiť propagáciu a prezentáciu mesta v regionálnych  médiách.</t>
  </si>
  <si>
    <t>Zabezpečiť uchovanie významných okamihov zo života mesta pre verejnosť.</t>
  </si>
  <si>
    <t>Bezporuchové fungovanie majetku mesta, vytvorenie príjemného, pracovne vhodného prostredia ako aj prostredia poskytovania verejných služieb.</t>
  </si>
  <si>
    <t>Zabezpečiť efektívne plnenie preneseného výkonu štátnej správy v oblasti školstva.</t>
  </si>
  <si>
    <t>Spoločný stavebný úrad</t>
  </si>
  <si>
    <t>5.5</t>
  </si>
  <si>
    <t>Miestny rozhlas a káblová televízia</t>
  </si>
  <si>
    <t>a.5.5.1</t>
  </si>
  <si>
    <t>Prevádzk.strojov,prístr.,zariad.,techniky a nárad.</t>
  </si>
  <si>
    <t>počet zásahov DHZ</t>
  </si>
  <si>
    <t>počet hasiacich prístrojov</t>
  </si>
  <si>
    <t>počet revízií protipožiarnych zariadení</t>
  </si>
  <si>
    <t>Komplexné pokrytie zastavaného územia verejným osvetlením.</t>
  </si>
  <si>
    <t>počet novonainštalovaných svietidiel</t>
  </si>
  <si>
    <t>Pokrytie územia rozhlasom v %</t>
  </si>
  <si>
    <t>6.</t>
  </si>
  <si>
    <t>Program 6. Odpadové hospodárstvo</t>
  </si>
  <si>
    <t>6. Odpadové hospodárstvo</t>
  </si>
  <si>
    <t>6.1</t>
  </si>
  <si>
    <t>Nakladanie s odpadmi</t>
  </si>
  <si>
    <t>a.6.1.1</t>
  </si>
  <si>
    <t>a.6.1.2</t>
  </si>
  <si>
    <t>a.6.1.3</t>
  </si>
  <si>
    <t>a.6.1.4</t>
  </si>
  <si>
    <t>6.2</t>
  </si>
  <si>
    <t>Odpadové vody</t>
  </si>
  <si>
    <t>a.6.2.2</t>
  </si>
  <si>
    <t>a.6.2.4</t>
  </si>
  <si>
    <t>a.6.2.5</t>
  </si>
  <si>
    <t>6.3</t>
  </si>
  <si>
    <t>Separovaný zber</t>
  </si>
  <si>
    <t>a.6.3.1</t>
  </si>
  <si>
    <t>a.6.3.2</t>
  </si>
  <si>
    <t>a.6.3.3</t>
  </si>
  <si>
    <t>Frekvencia odvozu odpadu za mesiac</t>
  </si>
  <si>
    <t>Objem separovaného odpadu v %</t>
  </si>
  <si>
    <t>DSS</t>
  </si>
  <si>
    <t>Zabez.pohrebu obc.v hmot.nudzi</t>
  </si>
  <si>
    <t>RP záškolactvo</t>
  </si>
  <si>
    <t>SŠI učebné pomôcky</t>
  </si>
  <si>
    <t>Vratky-nevyč.stravné</t>
  </si>
  <si>
    <t>MsÚ rekon.budovy</t>
  </si>
  <si>
    <t>131D</t>
  </si>
  <si>
    <t>Záškoláctvo - nevyčer.dotácia</t>
  </si>
  <si>
    <t>CSS - príspevok</t>
  </si>
  <si>
    <t>CSS - nákup os.autom.</t>
  </si>
  <si>
    <t xml:space="preserve">Hospodárenie za rok 2014 dosiahlo úroveň 90 %. K výraznému prekročeniu došlo v prípade výdavkov na dopravné, ktoré bolo financované z rozpočtu mesta. Čerpanie bolo na úrovni 756 %.  Z vlastných príjmov bolo financovaných 3537 €. Z kapitálových výdavkov bolo financovaných 72000 € na rekonštrukciu telocvične. </t>
  </si>
  <si>
    <t xml:space="preserve">Plnenie výdavkov v rámci podprogramu bolo na úrovni 120 %. Nápravné opatrenia v oblasti úspor je potrebné smerovať do spotreby služieb, ktoré boli čerpané vo výške 206 % a energií, ktoré boli čerpané na 512 %. Z ostatných zdrojov boli čerpané výdavky vo výške 3810 €.   </t>
  </si>
  <si>
    <t>Celkové výdavky jedálne boli čerpané na 112 %. Najvýraznejšie úspory boli dosiahnuté v položke údržba a materiál. V roku 2014 boli financované aj vvýdavky z vlastných zdrojov vo výške 15377,4 €.  K výraznému prekročeniu došlo v prípade rutinnej údržby -  314 %. Úsporné opatrenia nie je potrebné uskutočniť. Zo štátneho rozpočtu boli financované výdavky vo výške 199,2 €.</t>
  </si>
  <si>
    <t xml:space="preserve">Čerpanie výdavkov sa realizovalo vo výške 32 % rozpočtu a preto nie je potrebné ukladať žiadne opatrenia. </t>
  </si>
  <si>
    <t>Priemerné plnenie výdavkov za podprogram bolo na úrovni 104 %. Z rozpočtu mesta bolo financovaných 97 % plánovaných výdavkov. Celkovo 30741 € bolo financovaných z mimorozpočtových zdrojov. K vysokému prekročeniu došlo v prípade výdavkov na bežné transfery, ktoré boli čerpané vo výške 2134 %.</t>
  </si>
  <si>
    <t xml:space="preserve">Čerpanie výdavkov bolo na úrovni 97 % a nie je potrebné ukladať žiadne opatrenia. </t>
  </si>
  <si>
    <t xml:space="preserve">V roku 2014 bolo priemerné plnenie za podprogram na úrovni 142 %. Z mimorozpočtových zdrojov bolo financovaných 27388 €. K prekročeniu výdavkov došlo na položkách materiál (153 %), energie (172 %) a mzdy a odvody, kde bolo čerpaných 15 a 23 %. Zatiaľ nie je potrebné prijať opatrenia. </t>
  </si>
  <si>
    <t xml:space="preserve">Čerpanie výdavkov bolo na úrovni 100 % a nie je potrebné ukladať žiadne opatrenia. </t>
  </si>
  <si>
    <t>V roku  2014 bolo celkové čerpanie plánovaných výdavkov podprogramu na úrovni 102 %. K výraznému prekročeniu došlo na položke údržba - 198 % a služby - 224 %. Keďže výdavky boli hradené zo štátneho rozpočtu, opatrenia nie je potrebné ukladať. Z rozpočtu mesta bolo financovaných 11406 €.</t>
  </si>
  <si>
    <t>V rámci podprogramu ŠKD boli financované len bežné výdavky vo výške 122 %. K výraznému prekročeniu došlo na položke mzdy a odvody, ktoré boli čerpané zo štátneho rozpčtu. V tomto roku boli financované výdavky z iných zdrojov vo výške 4610 €.</t>
  </si>
  <si>
    <t xml:space="preserve">Priemerné plnenie za podprogram v roku 2014 prekročilo rozpočet o 10 %. K prekročeniu došlo na položke údržba - 455 %. Výdavky z iných zdrojov boli čerpané vo výške 8716,8 €. Opatrenia preto nie je potrebné ukladať.  </t>
  </si>
  <si>
    <t xml:space="preserve">Celkovo možno hodnotiť čerpanie rozpočtu v tejto oblasti za vyhovujúce. Priemerné čerpanie výdavkov v roku 2014 bolo  na úrovni 100 %. V ojedinelých prípadoch je potrebné uložiť nápravné opatrenia v oblasti úspory bežných výdavkov v oblasti spotreby energií, materiálu a služieb. </t>
  </si>
  <si>
    <t xml:space="preserve">Výdavky v rámci podprogramu boli čerpané vo výške 92 %. Výdavky boli čerpané na údržbu ihriska. Opatrenia nie je potrebné prijať. </t>
  </si>
  <si>
    <t xml:space="preserve">Transfer v rámci podprogramu bol čerpaný na 100 %. Opatrenia sa neukladajú.  </t>
  </si>
  <si>
    <t xml:space="preserve">Výdavky v rámci podprogramu boli čerpané na kapitálové výdavky - detské ihrisko vo výške 2040 €. </t>
  </si>
  <si>
    <t xml:space="preserve">Celkové výdavky programu boli čerpané na úrovni 102 %. K prekročeniu došlo z dôvodu kapitálových výdavkov na výstavbu detského ihriska. Opatrenia nie je potrebné ukladať.  </t>
  </si>
  <si>
    <t xml:space="preserve">V roku 2014 boli výdavky na transfer čerpané na 73 %. Nápravné opatrenia sa neukladajú. Transfer pre technické služby bol čerpaný vo výške 92 %. Kapitálové výdavky čerpané neboli. </t>
  </si>
  <si>
    <t>Kapitálové výdavky boli v roku 2014 čerpané na úrovni 77 %. Nápravné opatrenia nie je potrebné uložiť. Zo štrukturálnych fondov boli financované výdavky vo výške 302873 €.</t>
  </si>
  <si>
    <t xml:space="preserve">Výdavky v rámci podprogramu boli čerpané vo výške 6 %. Opatrenia nie je potrebné prijať. Mesto realizovalo výstavbu náučného chodníka. </t>
  </si>
  <si>
    <t xml:space="preserve">Výdavky v rámci podprogramu v roku 2014 neboli čerpané. Opatrenia sa neukladajú. </t>
  </si>
  <si>
    <t xml:space="preserve">Výdavky na podprogram boli čeprané na úrovni 82 %. Opatrenia nie je potrebné ukladať. </t>
  </si>
  <si>
    <t>Celkové čerpanie výdavkov programu bolo na úrovni 56 %. V roku 2014 boli výdavky na transfer čerpané na 73 %. Nápravné opatrenia sa neukladajú. Transfer pre technické služby bol čerpaný vo výške 92 %. Kapitálové výdavky na miestne komunikácie boli čerpané na úrovni 77 %. Zo štrukturálnych fondov boli financované výdavky vo výške 302873 €.</t>
  </si>
  <si>
    <t xml:space="preserve">Výdavky na zabezpečenie starostlivosti o verejnú zeleň v podobe transferu boli čerpané vo výške 112 %. Prečerpanie súviselo s reálnou potrebou a preto sa opatrenia neukladajú. Mesto nečerpalo výdavky na materiál pre verejné priestranstvá a transfer na výrub drevín. </t>
  </si>
  <si>
    <t xml:space="preserve">V roku 2014 boli výdavky čerpané vo výške 16 % rozpočtu. Opatrenia sa neukladajú. </t>
  </si>
  <si>
    <t>Výdavky na zabezpečenie starostlivosti o verejnú zeleň v podobe transferu boli čerpané vo výške 112 %. Prečerpanie súviselo s reálnou potrebou a preto sa opatrenia neukladajú. Mesto nečerpalo výdavky na materiál pre verejné priestranstvá a transfer na výrub drevín. Priemerné čerpanie za program bolo na úrovni 55 %.</t>
  </si>
  <si>
    <t xml:space="preserve">Výdavky podprogramu boli čerpané na úrovni 2456 €. Opatrenia sa neukladajú. </t>
  </si>
  <si>
    <t xml:space="preserve">V roku 2014 sa výdavky realizovali vo výške 490 %. Z neplánovaných výdavkov boli čerpané výdavky na CSS. Výdavky boli čerpané zo štátneho rozpočtu a štrukturálnych fondov. Z rozpočtu mesta bolo čerpaných 16250 €. Opatrenia sa neukladajú. </t>
  </si>
  <si>
    <t xml:space="preserve">V roku 2014 bol rozpočet čerpaný vo výške 102 %. ZO štátneho rozpočtu boli financované výdavky vo výške 174 %.  Nápravné opatrenia nie je potrebné ukladať. Mesto financovalo výdavky vo výške 78823 €. </t>
  </si>
  <si>
    <t xml:space="preserve">Výdavky na aktivačné práce sú čerpané vo výške 88 %. Opatrenia nie je potrebné ukladať, výdavky boli použité v rámci aktívnej politiky trhu práce. K prekročeni došlo hlavne v prípade mzdových výdavkov (107 %) a výdavkov na odvody (120 %). </t>
  </si>
  <si>
    <t xml:space="preserve">V roku 2014 boli výdavky čerpané vo výške 79 %. Výdavky z rozpočtu mesta boli čerpané vo výške 100 %. Zo štátneho rozpočtu boli výdavky čeprané vo výške 84 %. Opatrenia nie je potrebné ukladať. Výdavky odrážali reálne zákonné potreby. </t>
  </si>
  <si>
    <t xml:space="preserve">Celkové čerpanie výdavkov bolo na úrovni 646 %. Z neplánovaných výdavkov boli financované výdavky na vrátenie dotácie vo výške 10926 €. Výdavky zo štátneho rozpočtu neboli financované. </t>
  </si>
  <si>
    <t>Celkové čerpanie programu bolo v roku 2014 na úrovni 132 %. Vysoké výdavky súviseli s transfermi pre dom seniorov. Nápravné opatrenia nie je potrebné ukladať.</t>
  </si>
  <si>
    <t xml:space="preserve">Celkové čerpanie podprogramu bolo dosiahnuté na úrovni 79 %. K prekročeniu plánovanej hodnoty nedošlo na žiadnej položke. K výrazným úsporám došlo v položke materiál (48 %) a služby (44 %). Hodpodárenie bolo pozitívne a nie je potrebné uložiť opatrenia. </t>
  </si>
  <si>
    <t xml:space="preserve">Výdavky na bankové poplatky boli čerpané na úrovni 66 %. Celkové výdavky dosiahli 67 %. Nie je potrebné ukladať žiadne nápravné opatrenia. </t>
  </si>
  <si>
    <t xml:space="preserve">Celkové čerpanie podprogramu bolo dosiahnuté na úrovni 79 %. K prekročeniu plánovanej hodnoty nedošlo na žiadnej položke. K výrazným úsporám došlo v položke materiál (48 %) a služby (44 %). Hodpodárenie bolo pozitívne a nie je potrebné uložiť opatrenia. Výdavky na bankové poplatky boli čerpané na úrovni 66 %. </t>
  </si>
  <si>
    <t xml:space="preserve">Výdavky boli čerpané na 24 %. Najvyšší objem výdavkov sa podarilo ušetriť na položkách správy bytov. Nápravné opatrenia nie je potrebné ukladať. Splátky úveru boli čerpané vo výške 107 %. Kapitálové výdavky čerpané neboli. </t>
  </si>
  <si>
    <t xml:space="preserve">Čerpanie výdavkov bolo v roku 2014 na úrovni 93 %. Nápravné opatrenia nie je potrebné ukladať. Výdavky boli čerpané zo štátneho rozpočtu a z rozpočtu mesta. Výdavky z rozpočtu mesta boli financované vo výške 78 %. K miernemu prekročeniu došlo pri výdavkoch na mzdy. </t>
  </si>
  <si>
    <t xml:space="preserve">Výdavky boli čerpané na 76 %. Nápravné opatrenia nie je potrebné ukladať. </t>
  </si>
  <si>
    <t xml:space="preserve">Priemerné plnenie bolo v rozpočtovom roku na úrovni 32 %. Hospodárenie je vyhovujúce a nie je potrebné ukladať. K prekročeniu nedošlo v žiadnom podprograme. </t>
  </si>
  <si>
    <t xml:space="preserve">Plnenie rozpočtu bolo na úrovni 10 %. V roku 2014 mesto realizovalo nákup pozemkov v hodnote 1050 €. Územný plán mesta bol financovaný v hodnote 7200 €. Nápravné opatrenia nie je potrebné ukladať. </t>
  </si>
  <si>
    <t>Počet vybudovaných zariadení poskytujúcich sociálne služby</t>
  </si>
  <si>
    <t>Zabezpečiť využitie voľnej pracovnej sily.</t>
  </si>
  <si>
    <t>Počet účastníkov aktivačných prác.</t>
  </si>
  <si>
    <t>Priemerný počet odpracovaných hodín za mesiac</t>
  </si>
  <si>
    <t>Dávky v hmot. a sociálnej núdzi</t>
  </si>
  <si>
    <t>Zmierniť núdzu obyvateľov odkázaných na sociálnu pomoc a zabezpečiť minimálnych potrieb týchto obyvateľov.</t>
  </si>
  <si>
    <t>Počet podporených obyvateľov</t>
  </si>
  <si>
    <t>14.</t>
  </si>
  <si>
    <t>14. Administratíva</t>
  </si>
  <si>
    <t>14.1</t>
  </si>
  <si>
    <t>Správa obce</t>
  </si>
  <si>
    <t>a.14.1.1</t>
  </si>
  <si>
    <t>a.14.1.2</t>
  </si>
  <si>
    <t>a.14.1.3</t>
  </si>
  <si>
    <t>a.14.1.4</t>
  </si>
  <si>
    <t>a.14.1.5</t>
  </si>
  <si>
    <t>a.14.1.6</t>
  </si>
  <si>
    <t>a.14.1.7</t>
  </si>
  <si>
    <t>a.14.1.9</t>
  </si>
  <si>
    <t>a.14.1.10</t>
  </si>
  <si>
    <t>d.14.1.1</t>
  </si>
  <si>
    <t>d.14.1.2</t>
  </si>
  <si>
    <t>14.2</t>
  </si>
  <si>
    <t>Bankové a nebankové poplatky a úroky</t>
  </si>
  <si>
    <t>a.14.2.1</t>
  </si>
  <si>
    <t>a.14.2.2</t>
  </si>
  <si>
    <t>a.14.2.3</t>
  </si>
  <si>
    <t>a.14.2.4</t>
  </si>
  <si>
    <t>a.14.2.5</t>
  </si>
  <si>
    <t>Program 14. Administratíva</t>
  </si>
  <si>
    <t>Plánovanie,manažment, kontrola</t>
  </si>
  <si>
    <t>Transfer TS - podpora a rozvoj separovaného zberu</t>
  </si>
  <si>
    <t>Údržba budovy DKN</t>
  </si>
  <si>
    <t>a.7.1.7</t>
  </si>
  <si>
    <t>713</t>
  </si>
  <si>
    <t>b.9.1.1</t>
  </si>
  <si>
    <t>b.9.1.2</t>
  </si>
  <si>
    <t>11S2</t>
  </si>
  <si>
    <t>c.9.1.1</t>
  </si>
  <si>
    <t>11S1</t>
  </si>
  <si>
    <t>c.9.1.2</t>
  </si>
  <si>
    <t>Nemocenské</t>
  </si>
  <si>
    <t>b.9.2.1</t>
  </si>
  <si>
    <t>b.9.2.2</t>
  </si>
  <si>
    <t>b.9.3.1</t>
  </si>
  <si>
    <t>b.9.3.2</t>
  </si>
  <si>
    <t>b.9.3.3</t>
  </si>
  <si>
    <t>MŠ10 §52a-ÚPSVaR 15%</t>
  </si>
  <si>
    <t>b.9.3.4</t>
  </si>
  <si>
    <t>c.9.3.1</t>
  </si>
  <si>
    <t>MŠ10 §52a ÚPSVaR 85%</t>
  </si>
  <si>
    <t>e.9.3.1</t>
  </si>
  <si>
    <t>e.9.3.2</t>
  </si>
  <si>
    <t>a.10.2.2</t>
  </si>
  <si>
    <t>a.10.2.3</t>
  </si>
  <si>
    <t>a.10.2.4</t>
  </si>
  <si>
    <t>Príspevok pre ALTIS</t>
  </si>
  <si>
    <t>b.11.2.1</t>
  </si>
  <si>
    <t>b.11.2.2</t>
  </si>
  <si>
    <t>Ul.Mlynská-rekonšt.nad opor.m.</t>
  </si>
  <si>
    <t>b.11.2.3</t>
  </si>
  <si>
    <t>c.11.2.1</t>
  </si>
  <si>
    <t>c.11.2.2</t>
  </si>
  <si>
    <t>c.11.2.3</t>
  </si>
  <si>
    <t>c.11.2.4</t>
  </si>
  <si>
    <t>c.11.2.5</t>
  </si>
  <si>
    <t>Chodník na Nábreží - dokončenie</t>
  </si>
  <si>
    <t>641</t>
  </si>
  <si>
    <t>Revitalizácia ver.priestr.nábrežie ŠR,plávajúca fontána</t>
  </si>
  <si>
    <t>Revit.nábrežia-neopráv.</t>
  </si>
  <si>
    <t>a.12.2.4</t>
  </si>
  <si>
    <t>a.12.2.5</t>
  </si>
  <si>
    <t>Bezbariérový vstup na Nábrežie - rampa pri amfiteátri</t>
  </si>
  <si>
    <t>a.12.2.6</t>
  </si>
  <si>
    <t>Skate park-betónová plocha na Nábreží</t>
  </si>
  <si>
    <t>a.12.2.7</t>
  </si>
  <si>
    <t>b.12.2.1</t>
  </si>
  <si>
    <t>b.12.2.2</t>
  </si>
  <si>
    <t>c.12.2.1</t>
  </si>
  <si>
    <t>c.12.2.2</t>
  </si>
  <si>
    <t>Amfiteater rekonštrukcia</t>
  </si>
  <si>
    <t>Opatrovateľská služba - školenie a stravné (zmena textu)</t>
  </si>
  <si>
    <t>Prepravné-potrav.pomoc</t>
  </si>
  <si>
    <t>b.13.2.2</t>
  </si>
  <si>
    <t>Dot.-Denný stacionár</t>
  </si>
  <si>
    <t>Stavebno technický dozor - Dom seniorov</t>
  </si>
  <si>
    <t>b.13.3.1</t>
  </si>
  <si>
    <t>Dom soc.služieb</t>
  </si>
  <si>
    <t>b.13.3.2</t>
  </si>
  <si>
    <t>KZ 11S2</t>
  </si>
  <si>
    <t>Dom seniorov EU ŠR</t>
  </si>
  <si>
    <t>KZ 46</t>
  </si>
  <si>
    <t>c.13.3.1</t>
  </si>
  <si>
    <t>KZ 11S1</t>
  </si>
  <si>
    <t>Dom seniorov EU</t>
  </si>
  <si>
    <t>c.13.3.2</t>
  </si>
  <si>
    <t>VPP mzdy</t>
  </si>
  <si>
    <t>VPP fondy</t>
  </si>
  <si>
    <t>a.13.4.3</t>
  </si>
  <si>
    <t>VPP tovary a služby</t>
  </si>
  <si>
    <t>b.13.5.3</t>
  </si>
  <si>
    <t>b.13.5.4</t>
  </si>
  <si>
    <t>b.13.5.5</t>
  </si>
  <si>
    <t>b.13.5.6</t>
  </si>
  <si>
    <t>b.13.5.7</t>
  </si>
  <si>
    <t>Útulok pre bezdomovcov</t>
  </si>
  <si>
    <t>a.13.6.3</t>
  </si>
  <si>
    <t>a.13.6.4</t>
  </si>
  <si>
    <t>b.13.6.3</t>
  </si>
  <si>
    <t>b.13.6.4</t>
  </si>
  <si>
    <t>713001</t>
  </si>
  <si>
    <t>713002</t>
  </si>
  <si>
    <t>Splácanie úrokov z úveru v tuzemsku</t>
  </si>
  <si>
    <t>Splácanie pôžičky za osobné motor.vozidlo pre MsÚ</t>
  </si>
  <si>
    <t>Tovary a služby správa bytov Bytovým podnikom</t>
  </si>
  <si>
    <t>Nákup pozemkov  Čerchle</t>
  </si>
  <si>
    <t>Projekty na byty</t>
  </si>
  <si>
    <t>Splácanie úveru - 16 b.j. Komenského II. etapa</t>
  </si>
  <si>
    <t>a.15.2.2</t>
  </si>
  <si>
    <t>a.15.2.3</t>
  </si>
  <si>
    <t>b.16.1.1</t>
  </si>
  <si>
    <t>b.16.1.2</t>
  </si>
  <si>
    <t>MsÚ nákup pozemkov</t>
  </si>
  <si>
    <t>c.16.1.1</t>
  </si>
  <si>
    <t>c.16.1.2</t>
  </si>
  <si>
    <t>01.1.1.6.</t>
  </si>
  <si>
    <t>01.1.1.6</t>
  </si>
  <si>
    <t>08.4.0.</t>
  </si>
  <si>
    <t>c.13.3.3</t>
  </si>
  <si>
    <t>c.13.3.4</t>
  </si>
  <si>
    <t>Domov pre seniorov EU</t>
  </si>
  <si>
    <t>KZ 131C</t>
  </si>
  <si>
    <t>a.13.3.8</t>
  </si>
  <si>
    <t>a.13.3.9</t>
  </si>
  <si>
    <t>a.13.3.10</t>
  </si>
  <si>
    <t>a.13.3.11</t>
  </si>
  <si>
    <t>a.13.3.12</t>
  </si>
  <si>
    <t xml:space="preserve">Dom seniorov </t>
  </si>
  <si>
    <t>Dom pre seniorov</t>
  </si>
  <si>
    <t>Dom seniorov EU vlastné</t>
  </si>
  <si>
    <t>Dom seniorov EU - ŠR</t>
  </si>
  <si>
    <t>b.13.3.5</t>
  </si>
  <si>
    <t>c.13.3.5</t>
  </si>
  <si>
    <t>c.13.3.6</t>
  </si>
  <si>
    <t>Splátka úveru-Dom seniorov</t>
  </si>
  <si>
    <t>d.13.3.1</t>
  </si>
  <si>
    <t>Projekt XX</t>
  </si>
  <si>
    <t>c.13.4.1</t>
  </si>
  <si>
    <t>KZ 11H</t>
  </si>
  <si>
    <t>b.9.11.1</t>
  </si>
  <si>
    <t>b.9.11.2</t>
  </si>
  <si>
    <t>a.6.3.5</t>
  </si>
  <si>
    <t>a.12.2.3</t>
  </si>
  <si>
    <t>a.15.1.5</t>
  </si>
  <si>
    <t>b.15.2.3</t>
  </si>
  <si>
    <t>b.15.2.4</t>
  </si>
  <si>
    <t>b.15.2.5</t>
  </si>
  <si>
    <t>b.15.2.6</t>
  </si>
  <si>
    <t>b.15.2.7</t>
  </si>
  <si>
    <t>b.15.2.8</t>
  </si>
  <si>
    <t>Počet riešených subjektov</t>
  </si>
  <si>
    <t>Program 5. Bezpečnosť</t>
  </si>
  <si>
    <t>5.</t>
  </si>
  <si>
    <t>5. Bezpečnosť</t>
  </si>
  <si>
    <t>5.1</t>
  </si>
  <si>
    <t>Ochrana pred požiarmi</t>
  </si>
  <si>
    <t>a.5.1.1</t>
  </si>
  <si>
    <t>a.5.1.2</t>
  </si>
  <si>
    <t>a.5.1.3</t>
  </si>
  <si>
    <t>a.5.1.4</t>
  </si>
  <si>
    <t>a.5.1.5</t>
  </si>
  <si>
    <t>Prípravná a projektová dokumentácia</t>
  </si>
  <si>
    <t>5.2</t>
  </si>
  <si>
    <t>a.5.2.1</t>
  </si>
  <si>
    <t>a.5.2.2</t>
  </si>
  <si>
    <t>Starostlivosť o deti a dospelých</t>
  </si>
  <si>
    <t>a.13.6.1</t>
  </si>
  <si>
    <t>Bežný transfer - Rodinné centrum DROBČEK</t>
  </si>
  <si>
    <t>b.13.6.1</t>
  </si>
  <si>
    <t>a.3.1.9</t>
  </si>
  <si>
    <t>a.3.1.10</t>
  </si>
  <si>
    <t>a.4.5.4</t>
  </si>
  <si>
    <t>Zabezpečiť plnú funkčnosť výpočtovej techniky prostredníctvom pravidelnej údržby a modernizácie.</t>
  </si>
  <si>
    <t>Počet servisných zásahov</t>
  </si>
  <si>
    <t>Zabezpečiť bezporuchové fungovanie kotolne.</t>
  </si>
  <si>
    <t xml:space="preserve">Zabezpečiť starostlivosť o vozový park obecného úradu formou pravidelných kontrol a údržby. </t>
  </si>
  <si>
    <t>4.</t>
  </si>
  <si>
    <t>Program 4 Služby obyvateľom</t>
  </si>
  <si>
    <t>4. Služby obyvateľom</t>
  </si>
  <si>
    <t>4.1</t>
  </si>
  <si>
    <t>Matrika</t>
  </si>
  <si>
    <t>Obecný rozpočet</t>
  </si>
  <si>
    <t>a.4.1.1</t>
  </si>
  <si>
    <t>a.4.1.2</t>
  </si>
  <si>
    <t>b.4.1.1</t>
  </si>
  <si>
    <t>b.4.1.2</t>
  </si>
  <si>
    <t>b.4.1.3</t>
  </si>
  <si>
    <t>4.2</t>
  </si>
  <si>
    <t>a.4.2.1</t>
  </si>
  <si>
    <t>a.4.2.2</t>
  </si>
  <si>
    <t>b.4.2.1</t>
  </si>
  <si>
    <t>Mzdy</t>
  </si>
  <si>
    <t>b.4.2.2</t>
  </si>
  <si>
    <t>b.4.2.3</t>
  </si>
  <si>
    <t>Trvalé pôsobenie na kultúrne povedomie obyvateľov širokou paletou kultúrnych aktivít organizovaných externými subjektami ale aj miestnymi kultúrnymi spolkami prostredníctvom inej kultúrnej infraštruktúry.</t>
  </si>
  <si>
    <t>12.1.1</t>
  </si>
  <si>
    <t>12.1.2</t>
  </si>
  <si>
    <t>12.1.3</t>
  </si>
  <si>
    <t>a.1.11.3</t>
  </si>
  <si>
    <t>a.1.11.5</t>
  </si>
  <si>
    <t>Energie, voda a komunikácie</t>
  </si>
  <si>
    <t>4.3</t>
  </si>
  <si>
    <t>b.4.3.1</t>
  </si>
  <si>
    <t>b.4.3.2</t>
  </si>
  <si>
    <t>4.4</t>
  </si>
  <si>
    <t>Cintorín a dom smútku</t>
  </si>
  <si>
    <t>Názov / Zdroj</t>
  </si>
  <si>
    <t>Realizácia stavieb a ich technického zhodnotenia</t>
  </si>
  <si>
    <t>b.4.4.1</t>
  </si>
  <si>
    <t>b.4.4.2</t>
  </si>
  <si>
    <t>4.5</t>
  </si>
  <si>
    <t>Organizácia občianskych obradov</t>
  </si>
  <si>
    <t>a.4.5.1</t>
  </si>
  <si>
    <t>a.4.5.2</t>
  </si>
  <si>
    <t>4.6</t>
  </si>
  <si>
    <t>Iné služby</t>
  </si>
  <si>
    <t>a.4.6.2</t>
  </si>
  <si>
    <t>Prenesený výkon životné prostredie</t>
  </si>
  <si>
    <t>Zabezpečiť výkon  matričnej činnosti pre občanov obce.</t>
  </si>
  <si>
    <t>Priemerný počet zápisov do matričnej knihy za rok spolu</t>
  </si>
  <si>
    <t>Podiel klientov spokojných s matričnou činnosťou zo všetkých v %</t>
  </si>
  <si>
    <t>Počet vykonaných úkonov osvedčovania listín za rok spolu</t>
  </si>
  <si>
    <t>Počet spravovaných subjektov</t>
  </si>
  <si>
    <t>Zabezpečiť efektívne plnenie preneseného výkonu štátnej správy v oblasti výstavby.</t>
  </si>
  <si>
    <t>Počet vybavených žiadostí</t>
  </si>
  <si>
    <t>% vybavených žiadostí v stanovenom čase</t>
  </si>
  <si>
    <t>% spokojných obyvateľov</t>
  </si>
  <si>
    <t>Cintorín a dom smútku</t>
  </si>
  <si>
    <t>Zabezpečiť starostlivosť o obecné cintoríny. Zabezpečiť priestor pre dôstojnú poslednú rozlúčku s občanmi.</t>
  </si>
  <si>
    <t>Celková kultivovaná plocha cintorínov v m2</t>
  </si>
  <si>
    <t>Počet zrekonštruovaných objektov</t>
  </si>
  <si>
    <t>Km zrekonštruovaných chodníkov v areály cintorína</t>
  </si>
  <si>
    <t>Zabezpečiť priestorové ako aj personálne kapacity na organizovanie občianskych obradov.</t>
  </si>
  <si>
    <t>Počet organizovaných obradov - svadieb</t>
  </si>
  <si>
    <t>Počet organizovaných obradov - prijímanie do života</t>
  </si>
  <si>
    <t>Počet organizovaných obradov - iné</t>
  </si>
  <si>
    <t>Zabezpečiť ochranu životného prostredia v katastrálnom území obce.</t>
  </si>
  <si>
    <t>a.16.1.1</t>
  </si>
  <si>
    <t>a.16.1.2</t>
  </si>
  <si>
    <t>a.16.1.3</t>
  </si>
  <si>
    <t>c.9.13.1</t>
  </si>
  <si>
    <t>ÚPAVaR mat.  85%</t>
  </si>
  <si>
    <t>b.9.13.2</t>
  </si>
  <si>
    <t>ÚPSVaR materiál 15 %</t>
  </si>
  <si>
    <t>učebné pomôcky v HN</t>
  </si>
  <si>
    <t>Príjmy školstvo</t>
  </si>
  <si>
    <t>knihy</t>
  </si>
  <si>
    <t>ZŠ Komen.-projekt telocvične</t>
  </si>
  <si>
    <t>b.9.7.12</t>
  </si>
  <si>
    <t>ZŠ Kom.rek.ihriska+chlad.zariad.a osvet.</t>
  </si>
  <si>
    <t>KZ 131D</t>
  </si>
  <si>
    <t>ZŠ Komen.-rekon.telocvične</t>
  </si>
  <si>
    <t>KZ 41 VP</t>
  </si>
  <si>
    <t>Energie vl.</t>
  </si>
  <si>
    <t>e.9.10.1</t>
  </si>
  <si>
    <t>610, 620</t>
  </si>
  <si>
    <t>Mzdy, Odvody 5 %</t>
  </si>
  <si>
    <t>Údržba ihriska s umelou trávou MŠK</t>
  </si>
  <si>
    <t>Príspevok pre KLUB MUŠKÁROV BIELA ORAVA</t>
  </si>
  <si>
    <t>a.10.2.5</t>
  </si>
  <si>
    <t>a.11.1.2</t>
  </si>
  <si>
    <t>Kap.trans.TS na nákup vyklápača do 3,5t</t>
  </si>
  <si>
    <t>a.11.1.3</t>
  </si>
  <si>
    <t>Kap.transfér TS na  príves,kontaj.vykláp</t>
  </si>
  <si>
    <t>a.11.1.4</t>
  </si>
  <si>
    <t>Kap.trans.TS - žiarič na vyspráv.komunik</t>
  </si>
  <si>
    <t>Nákup pozemkov</t>
  </si>
  <si>
    <t>a.11.2.10</t>
  </si>
  <si>
    <t>Rekonštrukcia ul. Slobody</t>
  </si>
  <si>
    <t>a.11.2.11</t>
  </si>
  <si>
    <t>MK Ul.Strojárenská</t>
  </si>
  <si>
    <t>a.11.2.12</t>
  </si>
  <si>
    <t>MK - naučný chodník2,5x2100-spev.povrch</t>
  </si>
  <si>
    <t>a.11.2.13</t>
  </si>
  <si>
    <t>MK Ul.Polom - rekonštrukcia</t>
  </si>
  <si>
    <t>Rekonštrukcia ul.M.Urbana (2350m2)bez chodníka, asfalt. povrch</t>
  </si>
  <si>
    <t>MK Ul.Ružová rekonštr.-chodník</t>
  </si>
  <si>
    <t>Ul.Veterná - pozdlžne parkoviska</t>
  </si>
  <si>
    <t>Ul.Slnečná 163,164,165-parkovacie plochy</t>
  </si>
  <si>
    <t>a.11.5.1</t>
  </si>
  <si>
    <t>a.11.5.2</t>
  </si>
  <si>
    <t>a.11.5.3</t>
  </si>
  <si>
    <t>a.11.5.4</t>
  </si>
  <si>
    <t>a.11.5.5</t>
  </si>
  <si>
    <t>a.11.5.6</t>
  </si>
  <si>
    <t>Prístav Námestovo</t>
  </si>
  <si>
    <t>Vrátená dotácia Nocľaháreň</t>
  </si>
  <si>
    <t>Vrátená dot. Denný stacionár</t>
  </si>
  <si>
    <t>Strava pre deti v hmotnej núdzi  - SŠI - stravné</t>
  </si>
  <si>
    <t>Stravovanie deti v hmotnej núdzi ZŠ Komenského-stravné</t>
  </si>
  <si>
    <t>Stravovanie deti v hmotnej núdzi ZŠ Brehy -stravné</t>
  </si>
  <si>
    <t>Dávky v hmotnej núdzi</t>
  </si>
  <si>
    <t>b.13.5.9</t>
  </si>
  <si>
    <t>633</t>
  </si>
  <si>
    <t>BP-Útulok-oprava a údržba</t>
  </si>
  <si>
    <t>637035</t>
  </si>
  <si>
    <t>131C</t>
  </si>
  <si>
    <t>UP</t>
  </si>
  <si>
    <t>Transfery jednotlivcom a neziskovým právnickým os. - Brehy</t>
  </si>
  <si>
    <t>a.14.1.8</t>
  </si>
  <si>
    <t>Nemocenské dávky do 10 dni</t>
  </si>
  <si>
    <t>Mzdy, Odvody Projekt XX - ÚPSV /Vojtechovská/</t>
  </si>
  <si>
    <t>Služby Projekt XX - ÚPSV /Vojtechovská/</t>
  </si>
  <si>
    <t>a.14.1.11</t>
  </si>
  <si>
    <t>c.14.1.1</t>
  </si>
  <si>
    <t>Projekt XX - ÚPSV /Vojtechovská/</t>
  </si>
  <si>
    <t>c.14.1.2</t>
  </si>
  <si>
    <t>c.14.1.3</t>
  </si>
  <si>
    <t>Projekt XX -ÚPSV /Vojtechovská/</t>
  </si>
  <si>
    <t>Bankove popl. MsU</t>
  </si>
  <si>
    <t>b.14.1.1</t>
  </si>
  <si>
    <t>a.15.2.5</t>
  </si>
  <si>
    <t>a.16.1.6</t>
  </si>
  <si>
    <t>Kanalizácia - Ul.Brezová</t>
  </si>
  <si>
    <t>a.16.1.7</t>
  </si>
  <si>
    <t>Ul.Brezová - vodovod</t>
  </si>
  <si>
    <t>a.16.1.8</t>
  </si>
  <si>
    <t>Ul.Slnečná-rekonštrukcia kovov.schodov</t>
  </si>
  <si>
    <t>a.16.1.9</t>
  </si>
  <si>
    <t>Fontána lagúna</t>
  </si>
  <si>
    <t>a.16.1.10</t>
  </si>
  <si>
    <t>Nová investičná činnosť</t>
  </si>
  <si>
    <t>MK.Ul.M.Urbana</t>
  </si>
  <si>
    <t>MK. Ul.M.Urbana-rekon.</t>
  </si>
  <si>
    <t>Ul.Ružová,Slanická - rekonštrukcia</t>
  </si>
  <si>
    <t>MK-Ul.Polom</t>
  </si>
  <si>
    <t>Náučný chodník-výkup pozemkov</t>
  </si>
  <si>
    <t>Skate park-bet.plocha-Nábrežie</t>
  </si>
  <si>
    <t>Uzat.skládky TKO-neopráv.</t>
  </si>
  <si>
    <t xml:space="preserve">10 Príspevok TS na údržbu MŠ 10 </t>
  </si>
  <si>
    <t>MŠ 9 Potraviny-šťavy</t>
  </si>
  <si>
    <t>Plnenie indikátorov bolo dosiahnuté na úrovni 100 %  v prípade pokrytia rozhlasom. Nápravné opatrenia nie je potrebné uložiť.</t>
  </si>
  <si>
    <t>Plnenie indikátorov bolo na vyhovujúcej úrovni. Nápravné opatrenia nie je potrebné ukladať. Indikátor pokrytia územia bol plnený na 86 %.</t>
  </si>
  <si>
    <t>Plnenie indikátorov bolo vyhovujúce a nie je potrebné ukladať žiadne opatrenia. Indikátor počtu udržiavaných objektov bol plnený na 100 %.</t>
  </si>
  <si>
    <t>Počet detí v CVČ</t>
  </si>
  <si>
    <t>Propagácia a marketing</t>
  </si>
  <si>
    <t>Služby obyvateľom</t>
  </si>
  <si>
    <t>Bezpečnosť</t>
  </si>
  <si>
    <t>Odpadové hospodárstvo</t>
  </si>
  <si>
    <t>Kultúra</t>
  </si>
  <si>
    <t>Doprava</t>
  </si>
  <si>
    <t>Vzdelávanie</t>
  </si>
  <si>
    <t>Šport</t>
  </si>
  <si>
    <t>Komunikácie</t>
  </si>
  <si>
    <t>Prostredie pre život</t>
  </si>
  <si>
    <t>Sociálne služby a zdravotníctvo</t>
  </si>
  <si>
    <t>Administratíva</t>
  </si>
  <si>
    <t>Bývanie</t>
  </si>
  <si>
    <t>Občianska vybavenosť</t>
  </si>
  <si>
    <t>I. Bilancia</t>
  </si>
  <si>
    <t>II. Príjmy rozpočtu</t>
  </si>
  <si>
    <t>Zabezpečiť efektívny a hospodárny chod samosprávy.</t>
  </si>
  <si>
    <t>Počet nových služieb obyvateľom</t>
  </si>
  <si>
    <t>% spokojných zákazníkov</t>
  </si>
  <si>
    <t>Bankové poplatky</t>
  </si>
  <si>
    <t>Zabezpečiť pravidelné splácanie prijatých bankových úverov ako aj využívanie kvalitných bankových služieb pre bezproblémový chod samosprávy.</t>
  </si>
  <si>
    <t>Počet bankových úverov</t>
  </si>
  <si>
    <t>15.</t>
  </si>
  <si>
    <t>15. Bývanie</t>
  </si>
  <si>
    <t>15.1</t>
  </si>
  <si>
    <t>Štandardná bytová výstavba</t>
  </si>
  <si>
    <t>Program 15. Bývanie</t>
  </si>
  <si>
    <t>Počet vybudovaných bytových jednotiek</t>
  </si>
  <si>
    <t>Počet nájomníkov bytov</t>
  </si>
  <si>
    <t>16.</t>
  </si>
  <si>
    <t>16. Občianska vybavenosť</t>
  </si>
  <si>
    <t>16.1</t>
  </si>
  <si>
    <t>a.1.11.2</t>
  </si>
  <si>
    <t>a.1.11.4</t>
  </si>
  <si>
    <t>2. Kapitálové príjmy</t>
  </si>
  <si>
    <t>2.1</t>
  </si>
  <si>
    <t>a.2.1.1</t>
  </si>
  <si>
    <t>a.2.1.2</t>
  </si>
  <si>
    <t>a.2.1.3</t>
  </si>
  <si>
    <t>2.2</t>
  </si>
  <si>
    <t>b.2.2.1</t>
  </si>
  <si>
    <t>b.2.2.2</t>
  </si>
  <si>
    <t>b.2.2.3</t>
  </si>
  <si>
    <t>2.3</t>
  </si>
  <si>
    <t>c.2.3.1</t>
  </si>
  <si>
    <t>c.2.3.2</t>
  </si>
  <si>
    <t>KZ 71,72</t>
  </si>
  <si>
    <t>3.6</t>
  </si>
  <si>
    <t>3. Finančné operácie</t>
  </si>
  <si>
    <t>3.1</t>
  </si>
  <si>
    <t>b.3.1.1</t>
  </si>
  <si>
    <t>3.2</t>
  </si>
  <si>
    <t>Zostatok  prostriedkov z predchádzajúcich rokov</t>
  </si>
  <si>
    <t>a.3.2.1</t>
  </si>
  <si>
    <t>a.3.2.2</t>
  </si>
  <si>
    <t>a.3.2.3</t>
  </si>
  <si>
    <t>KZ 1317</t>
  </si>
  <si>
    <t>i</t>
  </si>
  <si>
    <t>Nevyčerp. Prostr.m.r.-št.zdroje</t>
  </si>
  <si>
    <t>3.3</t>
  </si>
  <si>
    <t>i.3.3.1</t>
  </si>
  <si>
    <t>j</t>
  </si>
  <si>
    <t>3.4</t>
  </si>
  <si>
    <t>j.3.4.1</t>
  </si>
  <si>
    <t>Bankové úvery</t>
  </si>
  <si>
    <t>KZ 51</t>
  </si>
  <si>
    <t>k</t>
  </si>
  <si>
    <t>3.5</t>
  </si>
  <si>
    <t>k.3.5.1</t>
  </si>
  <si>
    <t>b.2.2.5</t>
  </si>
  <si>
    <t>b.2.2.6</t>
  </si>
  <si>
    <t>c.2.3.7</t>
  </si>
  <si>
    <t>c.2.3.8</t>
  </si>
  <si>
    <t>c.2.3.9</t>
  </si>
  <si>
    <t>KZ 51,52</t>
  </si>
  <si>
    <t>Odchodné, nemocenské</t>
  </si>
  <si>
    <t>Rekonštrukcia a modernizácia prízemia</t>
  </si>
  <si>
    <t>e.9.13.1</t>
  </si>
  <si>
    <t>e.9.13.2</t>
  </si>
  <si>
    <t>Školský klub pri Cirkevnej ZŠ</t>
  </si>
  <si>
    <t>Vratky-nev. dopravné</t>
  </si>
  <si>
    <t>b.9.14.3</t>
  </si>
  <si>
    <t>Vrátky-šk.potreby /od 1.3.12/</t>
  </si>
  <si>
    <t>e.9.5.1</t>
  </si>
  <si>
    <t>e.9.5.2</t>
  </si>
  <si>
    <t>Centrum sociálnych služieb</t>
  </si>
  <si>
    <t>10.2.0.2.</t>
  </si>
  <si>
    <t>Výnos dane z príjmov poukázaný územnej samospráve</t>
  </si>
  <si>
    <t>Daň z pozemkov</t>
  </si>
  <si>
    <t>Daň zo stavieb</t>
  </si>
  <si>
    <t>Daň z bytov a nebytových priestorov v bytovom dome</t>
  </si>
  <si>
    <t>Daň za psa</t>
  </si>
  <si>
    <t>Za ubytovanie</t>
  </si>
  <si>
    <t>Daň za užívanie verejného priestranstva</t>
  </si>
  <si>
    <t>Daň za komunálne odpady a drobné stavebné odpady</t>
  </si>
  <si>
    <t>Daň za nevýherné hracie prístroje</t>
  </si>
  <si>
    <t>Daň za predajné automaty</t>
  </si>
  <si>
    <t>Daň za vjazd a zotr. vozidiel v hist. časti mesta</t>
  </si>
  <si>
    <t>Za uloženie odpadu (platia TS)</t>
  </si>
  <si>
    <t>a.1.4.5</t>
  </si>
  <si>
    <t>a.15.2.4</t>
  </si>
  <si>
    <t>b.1.13.25</t>
  </si>
  <si>
    <t>Dotácie na školstvo</t>
  </si>
  <si>
    <t>Grant zo ŠR matrika</t>
  </si>
  <si>
    <t>Dotácia Staveb.úrad</t>
  </si>
  <si>
    <t>Evidencia obyvateľov</t>
  </si>
  <si>
    <t>Transfer pre školský úrad</t>
  </si>
  <si>
    <t>Dotacia na cestnú dopravu</t>
  </si>
  <si>
    <t>Dotácia na učebné pomôcky</t>
  </si>
  <si>
    <t>Dotácia pre deti v hmotnej núdzi - stravné</t>
  </si>
  <si>
    <t>Dotácia cestovné</t>
  </si>
  <si>
    <t>Dot.život.,vod.správa</t>
  </si>
  <si>
    <t>Transfer na ŠFRB</t>
  </si>
  <si>
    <t>Dotácia na vzdelávacie poukazy</t>
  </si>
  <si>
    <t>Dot.na SZP/soc.znevýhodnené prostredie/</t>
  </si>
  <si>
    <t>RP záškoláctvo</t>
  </si>
  <si>
    <t>SÚ Námestovo FA</t>
  </si>
  <si>
    <t>Počet klientov za rok</t>
  </si>
  <si>
    <t>Zabezpečiť výstavbu a dovybavenie mesta ostatnou infraštruktúrou, ako aj objektmi poskytujúcimi ostatné verejné služby.</t>
  </si>
  <si>
    <t>Doplnok územného plánu</t>
  </si>
  <si>
    <t>a.1.2.5</t>
  </si>
  <si>
    <t>a.1.2.6</t>
  </si>
  <si>
    <t>a.1.2.7</t>
  </si>
  <si>
    <t>a.1.2.8</t>
  </si>
  <si>
    <t>a.1.2.9</t>
  </si>
  <si>
    <t>a.1.4.4</t>
  </si>
  <si>
    <t>b.1.13.3</t>
  </si>
  <si>
    <t>b.1.13.4</t>
  </si>
  <si>
    <t>b.1.13.5</t>
  </si>
  <si>
    <t>b.1.13.6</t>
  </si>
  <si>
    <t>b.1.13.7</t>
  </si>
  <si>
    <t>b.1.13.8</t>
  </si>
  <si>
    <t>b.1.13.9</t>
  </si>
  <si>
    <t>b.1.13.10</t>
  </si>
  <si>
    <t>b.1.13.11</t>
  </si>
  <si>
    <t>b.1.13.12</t>
  </si>
  <si>
    <t>b.1.13.13</t>
  </si>
  <si>
    <t>b.1.13.14</t>
  </si>
  <si>
    <t>b.1.13.15</t>
  </si>
  <si>
    <t>b.1.13.16</t>
  </si>
  <si>
    <t>b.1.13.17</t>
  </si>
  <si>
    <t>b.2.2.4</t>
  </si>
  <si>
    <t>c.2.3.4</t>
  </si>
  <si>
    <t>c.2.3.5</t>
  </si>
  <si>
    <t>c.2.3.6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</si>
</sst>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 wrapText="1"/>
    </xf>
    <xf numFmtId="1" fontId="6" fillId="35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1" fontId="6" fillId="33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vertical="center" wrapText="1"/>
    </xf>
    <xf numFmtId="1" fontId="6" fillId="34" borderId="11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right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/>
    </xf>
    <xf numFmtId="0" fontId="6" fillId="38" borderId="12" xfId="0" applyFont="1" applyFill="1" applyBorder="1" applyAlignment="1">
      <alignment vertical="center"/>
    </xf>
    <xf numFmtId="49" fontId="6" fillId="38" borderId="13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 wrapText="1"/>
    </xf>
    <xf numFmtId="1" fontId="6" fillId="38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right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right" vertical="center" wrapText="1"/>
    </xf>
    <xf numFmtId="0" fontId="6" fillId="35" borderId="15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right" vertical="center" wrapText="1"/>
    </xf>
    <xf numFmtId="1" fontId="6" fillId="35" borderId="11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5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5" fillId="0" borderId="0" xfId="0" applyFont="1" applyAlignment="1">
      <alignment vertical="center"/>
    </xf>
    <xf numFmtId="0" fontId="7" fillId="37" borderId="11" xfId="0" applyFont="1" applyFill="1" applyBorder="1" applyAlignment="1">
      <alignment vertical="center"/>
    </xf>
    <xf numFmtId="0" fontId="7" fillId="35" borderId="0" xfId="0" applyFont="1" applyFill="1" applyAlignment="1">
      <alignment horizontal="center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36" borderId="1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38" borderId="12" xfId="0" applyFont="1" applyFill="1" applyBorder="1" applyAlignment="1">
      <alignment vertical="center"/>
    </xf>
    <xf numFmtId="49" fontId="6" fillId="38" borderId="13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 wrapText="1"/>
    </xf>
    <xf numFmtId="1" fontId="6" fillId="38" borderId="11" xfId="0" applyNumberFormat="1" applyFont="1" applyFill="1" applyBorder="1" applyAlignment="1">
      <alignment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6" fillId="33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vertical="center" wrapText="1"/>
    </xf>
    <xf numFmtId="49" fontId="6" fillId="37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 wrapText="1"/>
    </xf>
    <xf numFmtId="16" fontId="6" fillId="34" borderId="11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vertical="center" wrapText="1"/>
    </xf>
    <xf numFmtId="16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17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49" fontId="6" fillId="36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36" borderId="12" xfId="0" applyFont="1" applyFill="1" applyBorder="1" applyAlignment="1">
      <alignment vertical="center"/>
    </xf>
    <xf numFmtId="49" fontId="7" fillId="36" borderId="13" xfId="0" applyNumberFormat="1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49" fontId="6" fillId="36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vertical="center"/>
    </xf>
    <xf numFmtId="0" fontId="7" fillId="36" borderId="12" xfId="0" applyFont="1" applyFill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49" fontId="6" fillId="35" borderId="0" xfId="0" applyNumberFormat="1" applyFont="1" applyFill="1" applyBorder="1" applyAlignment="1">
      <alignment vertical="center" wrapText="1"/>
    </xf>
    <xf numFmtId="1" fontId="6" fillId="35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49" fontId="7" fillId="38" borderId="13" xfId="0" applyNumberFormat="1" applyFont="1" applyFill="1" applyBorder="1" applyAlignment="1">
      <alignment vertical="center"/>
    </xf>
    <xf numFmtId="0" fontId="7" fillId="38" borderId="13" xfId="0" applyFont="1" applyFill="1" applyBorder="1" applyAlignment="1">
      <alignment vertical="center"/>
    </xf>
    <xf numFmtId="49" fontId="7" fillId="38" borderId="13" xfId="0" applyNumberFormat="1" applyFont="1" applyFill="1" applyBorder="1" applyAlignment="1">
      <alignment vertical="center" wrapText="1"/>
    </xf>
    <xf numFmtId="1" fontId="6" fillId="38" borderId="13" xfId="0" applyNumberFormat="1" applyFont="1" applyFill="1" applyBorder="1" applyAlignment="1">
      <alignment vertical="center"/>
    </xf>
    <xf numFmtId="1" fontId="7" fillId="38" borderId="13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vertical="center"/>
    </xf>
    <xf numFmtId="49" fontId="7" fillId="37" borderId="13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49" fontId="6" fillId="37" borderId="11" xfId="0" applyNumberFormat="1" applyFont="1" applyFill="1" applyBorder="1" applyAlignment="1">
      <alignment vertical="center" wrapText="1"/>
    </xf>
    <xf numFmtId="1" fontId="6" fillId="37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vertical="center"/>
    </xf>
    <xf numFmtId="1" fontId="6" fillId="3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72" fontId="6" fillId="36" borderId="11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2" fontId="6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Border="1" applyAlignment="1">
      <alignment horizontal="right" vertical="center"/>
    </xf>
    <xf numFmtId="1" fontId="6" fillId="34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49" fontId="6" fillId="34" borderId="11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177" fontId="7" fillId="0" borderId="0" xfId="0" applyNumberFormat="1" applyFont="1" applyFill="1" applyAlignment="1">
      <alignment/>
    </xf>
    <xf numFmtId="0" fontId="7" fillId="38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6" fillId="35" borderId="15" xfId="0" applyNumberFormat="1" applyFont="1" applyFill="1" applyBorder="1" applyAlignment="1">
      <alignment horizontal="right" vertical="center"/>
    </xf>
    <xf numFmtId="172" fontId="6" fillId="33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2" fontId="6" fillId="35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6" fillId="37" borderId="11" xfId="0" applyNumberFormat="1" applyFont="1" applyFill="1" applyBorder="1" applyAlignment="1">
      <alignment vertical="center"/>
    </xf>
    <xf numFmtId="2" fontId="6" fillId="36" borderId="11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/>
    </xf>
    <xf numFmtId="176" fontId="6" fillId="0" borderId="0" xfId="0" applyNumberFormat="1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0" fontId="7" fillId="38" borderId="11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" fillId="36" borderId="11" xfId="0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0" fontId="7" fillId="38" borderId="1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49" fontId="6" fillId="35" borderId="17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6" fillId="37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1" fontId="7" fillId="35" borderId="0" xfId="0" applyNumberFormat="1" applyFont="1" applyFill="1" applyAlignment="1">
      <alignment horizontal="right"/>
    </xf>
    <xf numFmtId="0" fontId="6" fillId="37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 wrapText="1"/>
    </xf>
    <xf numFmtId="0" fontId="0" fillId="0" borderId="0" xfId="0" applyAlignment="1">
      <alignment/>
    </xf>
    <xf numFmtId="0" fontId="7" fillId="35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95250</xdr:rowOff>
    </xdr:from>
    <xdr:to>
      <xdr:col>1</xdr:col>
      <xdr:colOff>180975</xdr:colOff>
      <xdr:row>39</xdr:row>
      <xdr:rowOff>0</xdr:rowOff>
    </xdr:to>
    <xdr:pic>
      <xdr:nvPicPr>
        <xdr:cNvPr id="1" name="Picture 4" descr="1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387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I86"/>
  <sheetViews>
    <sheetView zoomScalePageLayoutView="0" workbookViewId="0" topLeftCell="A55">
      <selection activeCell="H47" sqref="H47"/>
    </sheetView>
  </sheetViews>
  <sheetFormatPr defaultColWidth="9.140625" defaultRowHeight="12.75"/>
  <sheetData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ht="18">
      <c r="A42" s="2" t="s">
        <v>1260</v>
      </c>
    </row>
    <row r="43" ht="18">
      <c r="A43" s="2" t="s">
        <v>361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ht="15.75">
      <c r="A45" s="4" t="s">
        <v>1261</v>
      </c>
    </row>
    <row r="47" ht="12.75">
      <c r="A47" s="5" t="s">
        <v>635</v>
      </c>
    </row>
    <row r="53" spans="1:8" ht="12.75">
      <c r="A53" s="5" t="s">
        <v>362</v>
      </c>
      <c r="H53" s="5" t="s">
        <v>635</v>
      </c>
    </row>
    <row r="54" ht="12.75">
      <c r="A54" s="5"/>
    </row>
    <row r="55" ht="12.75">
      <c r="A55" s="5" t="s">
        <v>363</v>
      </c>
    </row>
    <row r="56" ht="12.75">
      <c r="A56" s="5"/>
    </row>
    <row r="57" spans="1:8" ht="12.75">
      <c r="A57" s="5" t="s">
        <v>1258</v>
      </c>
      <c r="H57" s="5" t="s">
        <v>635</v>
      </c>
    </row>
    <row r="58" ht="12.75">
      <c r="A58" s="5"/>
    </row>
    <row r="59" ht="12.75">
      <c r="A59" s="5" t="s">
        <v>364</v>
      </c>
    </row>
    <row r="60" ht="12.75">
      <c r="A60" s="5"/>
    </row>
    <row r="61" ht="12.75">
      <c r="A61" s="5" t="s">
        <v>365</v>
      </c>
    </row>
    <row r="62" ht="12.75">
      <c r="A62" s="5"/>
    </row>
    <row r="63" ht="12.75">
      <c r="A63" s="5" t="s">
        <v>366</v>
      </c>
    </row>
    <row r="64" ht="12.75">
      <c r="A64" s="5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1:9" ht="12.75">
      <c r="A66" s="5"/>
      <c r="B66" s="6"/>
      <c r="C66" s="6"/>
      <c r="D66" s="6"/>
      <c r="E66" s="6"/>
      <c r="F66" s="6"/>
      <c r="G66" s="6"/>
      <c r="H66" s="6"/>
      <c r="I66" s="6"/>
    </row>
    <row r="67" spans="1:9" ht="12.75">
      <c r="A67" s="5" t="s">
        <v>367</v>
      </c>
      <c r="B67" s="6"/>
      <c r="C67" s="6"/>
      <c r="D67" s="6"/>
      <c r="E67" s="6"/>
      <c r="F67" s="6"/>
      <c r="G67" s="6"/>
      <c r="H67" s="6"/>
      <c r="I67" s="6"/>
    </row>
    <row r="68" spans="1:9" ht="12.75">
      <c r="A68" s="5"/>
      <c r="B68" s="6"/>
      <c r="C68" s="6"/>
      <c r="D68" s="6"/>
      <c r="E68" s="6"/>
      <c r="F68" s="6"/>
      <c r="G68" s="6"/>
      <c r="H68" s="6"/>
      <c r="I68" s="6"/>
    </row>
    <row r="69" spans="1:9" ht="12.75">
      <c r="A69" s="290" t="s">
        <v>368</v>
      </c>
      <c r="B69" s="291"/>
      <c r="C69" s="291"/>
      <c r="D69" s="291"/>
      <c r="E69" s="291"/>
      <c r="F69" s="291"/>
      <c r="G69" s="291"/>
      <c r="H69" s="291"/>
      <c r="I69" s="291"/>
    </row>
    <row r="70" spans="1:9" ht="12.75">
      <c r="A70" s="9"/>
      <c r="B70" s="6"/>
      <c r="C70" s="6"/>
      <c r="D70" s="6"/>
      <c r="E70" s="6"/>
      <c r="F70" s="6"/>
      <c r="G70" s="6"/>
      <c r="H70" s="6"/>
      <c r="I70" s="6"/>
    </row>
    <row r="71" spans="1:9" ht="12.75">
      <c r="A71" s="290" t="s">
        <v>369</v>
      </c>
      <c r="B71" s="291"/>
      <c r="C71" s="291"/>
      <c r="D71" s="291"/>
      <c r="E71" s="291"/>
      <c r="F71" s="291"/>
      <c r="G71" s="291"/>
      <c r="H71" s="291"/>
      <c r="I71" s="291"/>
    </row>
    <row r="72" spans="1:9" ht="12.75">
      <c r="A72" s="9"/>
      <c r="B72" s="6"/>
      <c r="C72" s="6"/>
      <c r="D72" s="6"/>
      <c r="E72" s="6"/>
      <c r="F72" s="6"/>
      <c r="G72" s="6"/>
      <c r="H72" s="6"/>
      <c r="I72" s="6"/>
    </row>
    <row r="73" spans="1:9" ht="12.75">
      <c r="A73" s="290" t="s">
        <v>1259</v>
      </c>
      <c r="B73" s="291"/>
      <c r="C73" s="291"/>
      <c r="D73" s="291"/>
      <c r="E73" s="291"/>
      <c r="F73" s="291"/>
      <c r="G73" s="291"/>
      <c r="H73" s="291"/>
      <c r="I73" s="291"/>
    </row>
    <row r="74" spans="1:9" ht="12.75">
      <c r="A74" s="7"/>
      <c r="B74" s="8"/>
      <c r="C74" s="8"/>
      <c r="D74" s="8"/>
      <c r="E74" s="8"/>
      <c r="F74" s="8"/>
      <c r="G74" s="8"/>
      <c r="H74" s="8"/>
      <c r="I74" s="8"/>
    </row>
    <row r="75" spans="1:9" ht="12.75">
      <c r="A75" s="290"/>
      <c r="B75" s="291"/>
      <c r="C75" s="291"/>
      <c r="D75" s="291"/>
      <c r="E75" s="291"/>
      <c r="F75" s="291"/>
      <c r="G75" s="291"/>
      <c r="H75" s="291"/>
      <c r="I75" s="291"/>
    </row>
    <row r="76" ht="18">
      <c r="A76" s="2"/>
    </row>
    <row r="77" ht="18">
      <c r="A77" s="2"/>
    </row>
    <row r="78" spans="1:9" ht="15.75">
      <c r="A78" s="288"/>
      <c r="B78" s="289"/>
      <c r="C78" s="289"/>
      <c r="D78" s="289"/>
      <c r="E78" s="289"/>
      <c r="F78" s="289"/>
      <c r="G78" s="289"/>
      <c r="H78" s="289"/>
      <c r="I78" s="289"/>
    </row>
    <row r="79" ht="12.75">
      <c r="A79" s="5" t="s">
        <v>370</v>
      </c>
    </row>
    <row r="80" spans="1:9" ht="28.5" customHeight="1">
      <c r="A80" s="289" t="s">
        <v>371</v>
      </c>
      <c r="B80" s="289"/>
      <c r="C80" s="289"/>
      <c r="D80" s="289"/>
      <c r="E80" s="289"/>
      <c r="F80" s="289"/>
      <c r="G80" s="289"/>
      <c r="H80" s="289"/>
      <c r="I80" s="289"/>
    </row>
    <row r="81" ht="12.75">
      <c r="A81" t="s">
        <v>372</v>
      </c>
    </row>
    <row r="82" spans="1:9" ht="12.75">
      <c r="A82" t="s">
        <v>373</v>
      </c>
      <c r="B82" s="10"/>
      <c r="C82" s="10"/>
      <c r="D82" s="10"/>
      <c r="E82" s="10"/>
      <c r="F82" s="10"/>
      <c r="G82" s="10"/>
      <c r="H82" s="10"/>
      <c r="I82" s="10"/>
    </row>
    <row r="83" ht="12.75">
      <c r="A83" s="11"/>
    </row>
    <row r="84" ht="12.75">
      <c r="A84" s="11"/>
    </row>
    <row r="85" ht="12.75">
      <c r="A85" s="11"/>
    </row>
    <row r="86" ht="12.75">
      <c r="A86" s="11"/>
    </row>
  </sheetData>
  <sheetProtection/>
  <mergeCells count="6">
    <mergeCell ref="A78:I78"/>
    <mergeCell ref="A80:I80"/>
    <mergeCell ref="A69:I69"/>
    <mergeCell ref="A71:I71"/>
    <mergeCell ref="A73:I73"/>
    <mergeCell ref="A75:I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7.140625" style="81" customWidth="1"/>
    <col min="3" max="3" width="10.57421875" style="81" customWidth="1"/>
    <col min="4" max="4" width="17.421875" style="81" customWidth="1"/>
    <col min="5" max="7" width="10.421875" style="81" customWidth="1"/>
    <col min="8" max="8" width="9.140625" style="81" customWidth="1"/>
    <col min="9" max="15" width="9.140625" style="127" customWidth="1"/>
    <col min="16" max="16384" width="9.140625" style="81" customWidth="1"/>
  </cols>
  <sheetData>
    <row r="2" ht="11.25">
      <c r="A2" s="122" t="s">
        <v>452</v>
      </c>
    </row>
    <row r="4" spans="1:7" ht="17.2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7.25" customHeight="1">
      <c r="A5" s="347" t="s">
        <v>439</v>
      </c>
      <c r="B5" s="348"/>
      <c r="C5" s="349"/>
      <c r="D5" s="48" t="s">
        <v>378</v>
      </c>
      <c r="E5" s="215">
        <f>SUM(E6:E8)</f>
        <v>148000</v>
      </c>
      <c r="F5" s="215">
        <f>SUM(F6:F8)</f>
        <v>138416.9</v>
      </c>
      <c r="G5" s="155">
        <f>SUM(H65)</f>
        <v>93.52493243243242</v>
      </c>
    </row>
    <row r="6" spans="1:7" ht="17.25" customHeight="1">
      <c r="A6" s="350"/>
      <c r="B6" s="351"/>
      <c r="C6" s="352"/>
      <c r="D6" s="69" t="s">
        <v>1115</v>
      </c>
      <c r="E6" s="87">
        <f>SUM(E63)</f>
        <v>148000</v>
      </c>
      <c r="F6" s="87">
        <f>SUM(E64)</f>
        <v>138416.9</v>
      </c>
      <c r="G6" s="88">
        <f>SUM(E65)</f>
        <v>93.52493243243242</v>
      </c>
    </row>
    <row r="7" spans="1:7" ht="17.25" customHeight="1">
      <c r="A7" s="350"/>
      <c r="B7" s="351"/>
      <c r="C7" s="352"/>
      <c r="D7" s="69" t="s">
        <v>1116</v>
      </c>
      <c r="E7" s="87">
        <f>SUM(F63)</f>
        <v>0</v>
      </c>
      <c r="F7" s="87">
        <f>SUM(F64)</f>
        <v>0</v>
      </c>
      <c r="G7" s="88">
        <f>SUM(F65)</f>
        <v>0</v>
      </c>
    </row>
    <row r="8" spans="1:7" ht="17.25" customHeight="1">
      <c r="A8" s="353"/>
      <c r="B8" s="354"/>
      <c r="C8" s="355"/>
      <c r="D8" s="69" t="s">
        <v>381</v>
      </c>
      <c r="E8" s="87">
        <f>SUM(G63)</f>
        <v>0</v>
      </c>
      <c r="F8" s="87">
        <f>SUM(G64)</f>
        <v>0</v>
      </c>
      <c r="G8" s="88">
        <f>SUM(G65)</f>
        <v>0</v>
      </c>
    </row>
    <row r="9" ht="17.25" customHeight="1"/>
    <row r="10" ht="17.25" customHeight="1"/>
    <row r="11" spans="1:8" ht="17.25" customHeight="1">
      <c r="A11" s="89" t="s">
        <v>440</v>
      </c>
      <c r="B11" s="90"/>
      <c r="C11" s="91"/>
      <c r="D11" s="92"/>
      <c r="E11" s="93">
        <f>SUM(E25,E35,E45)</f>
        <v>148000</v>
      </c>
      <c r="F11" s="93">
        <f>SUM(F25,F35,F45)</f>
        <v>138416.9</v>
      </c>
      <c r="G11" s="93">
        <f>SUM(G25,G35,G45)</f>
        <v>153000</v>
      </c>
      <c r="H11" s="93">
        <f>IF(E11=0,,F11/E11*100)</f>
        <v>93.52493243243242</v>
      </c>
    </row>
    <row r="12" spans="1:8" ht="17.25" customHeight="1">
      <c r="A12" s="18" t="s">
        <v>1023</v>
      </c>
      <c r="B12" s="41" t="s">
        <v>441</v>
      </c>
      <c r="C12" s="42" t="s">
        <v>389</v>
      </c>
      <c r="D12" s="19" t="s">
        <v>13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17.25" customHeight="1">
      <c r="A13" s="95" t="s">
        <v>382</v>
      </c>
      <c r="B13" s="96" t="s">
        <v>383</v>
      </c>
      <c r="C13" s="97" t="s">
        <v>384</v>
      </c>
      <c r="D13" s="98" t="s">
        <v>374</v>
      </c>
      <c r="E13" s="99"/>
      <c r="F13" s="99"/>
      <c r="G13" s="99"/>
      <c r="H13" s="99"/>
    </row>
    <row r="14" spans="1:8" ht="17.25" customHeight="1">
      <c r="A14" s="37" t="s">
        <v>385</v>
      </c>
      <c r="B14" s="37" t="s">
        <v>386</v>
      </c>
      <c r="C14" s="14" t="s">
        <v>387</v>
      </c>
      <c r="D14" s="38" t="s">
        <v>388</v>
      </c>
      <c r="E14" s="105">
        <f>SUM(E15:E22)</f>
        <v>145000</v>
      </c>
      <c r="F14" s="105">
        <f>SUM(F15:F22)</f>
        <v>135582.9</v>
      </c>
      <c r="G14" s="105">
        <f>SUM(G15:G22)</f>
        <v>149000</v>
      </c>
      <c r="H14" s="105">
        <f aca="true" t="shared" si="0" ref="H14:H25">IF(E14=0,,F14/E14*100)</f>
        <v>93.50544827586207</v>
      </c>
    </row>
    <row r="15" spans="1:8" ht="17.25" customHeight="1">
      <c r="A15" s="68">
        <v>635006</v>
      </c>
      <c r="B15" s="64" t="s">
        <v>442</v>
      </c>
      <c r="C15" s="65" t="s">
        <v>892</v>
      </c>
      <c r="D15" s="69" t="s">
        <v>1403</v>
      </c>
      <c r="E15" s="46">
        <v>5000</v>
      </c>
      <c r="F15" s="46">
        <v>0</v>
      </c>
      <c r="G15" s="46">
        <v>5000</v>
      </c>
      <c r="H15" s="45">
        <f t="shared" si="0"/>
        <v>0</v>
      </c>
    </row>
    <row r="16" spans="1:8" ht="17.25" customHeight="1">
      <c r="A16" s="68">
        <v>630</v>
      </c>
      <c r="B16" s="64" t="s">
        <v>443</v>
      </c>
      <c r="C16" s="65" t="s">
        <v>892</v>
      </c>
      <c r="D16" s="101" t="s">
        <v>206</v>
      </c>
      <c r="E16" s="46">
        <v>0</v>
      </c>
      <c r="F16" s="46">
        <v>0</v>
      </c>
      <c r="G16" s="46">
        <v>0</v>
      </c>
      <c r="H16" s="45">
        <f t="shared" si="0"/>
        <v>0</v>
      </c>
    </row>
    <row r="17" spans="1:8" ht="17.25" customHeight="1">
      <c r="A17" s="60">
        <v>641001</v>
      </c>
      <c r="B17" s="64" t="s">
        <v>444</v>
      </c>
      <c r="C17" s="267" t="s">
        <v>892</v>
      </c>
      <c r="D17" s="61" t="s">
        <v>1024</v>
      </c>
      <c r="E17" s="46">
        <v>33000</v>
      </c>
      <c r="F17" s="46">
        <v>28582.9</v>
      </c>
      <c r="G17" s="45">
        <v>37000</v>
      </c>
      <c r="H17" s="45">
        <f t="shared" si="0"/>
        <v>86.6148484848485</v>
      </c>
    </row>
    <row r="18" spans="1:8" ht="17.25" customHeight="1">
      <c r="A18" s="65">
        <v>641001</v>
      </c>
      <c r="B18" s="64" t="s">
        <v>445</v>
      </c>
      <c r="C18" s="65" t="s">
        <v>892</v>
      </c>
      <c r="D18" s="70" t="s">
        <v>14</v>
      </c>
      <c r="E18" s="46">
        <v>107000</v>
      </c>
      <c r="F18" s="46">
        <v>107000</v>
      </c>
      <c r="G18" s="46">
        <v>107000</v>
      </c>
      <c r="H18" s="45">
        <f t="shared" si="0"/>
        <v>100</v>
      </c>
    </row>
    <row r="19" spans="1:8" ht="17.25" customHeight="1">
      <c r="A19" s="65">
        <v>641002</v>
      </c>
      <c r="B19" s="64" t="s">
        <v>446</v>
      </c>
      <c r="C19" s="65" t="s">
        <v>892</v>
      </c>
      <c r="D19" s="70" t="s">
        <v>15</v>
      </c>
      <c r="E19" s="46">
        <v>0</v>
      </c>
      <c r="F19" s="46">
        <v>0</v>
      </c>
      <c r="G19" s="46">
        <v>0</v>
      </c>
      <c r="H19" s="45">
        <f t="shared" si="0"/>
        <v>0</v>
      </c>
    </row>
    <row r="20" spans="1:8" ht="17.25" customHeight="1">
      <c r="A20" s="65">
        <v>713</v>
      </c>
      <c r="B20" s="64" t="s">
        <v>205</v>
      </c>
      <c r="C20" s="65" t="s">
        <v>892</v>
      </c>
      <c r="D20" s="70" t="s">
        <v>426</v>
      </c>
      <c r="E20" s="46">
        <v>0</v>
      </c>
      <c r="F20" s="46">
        <v>0</v>
      </c>
      <c r="G20" s="46">
        <v>0</v>
      </c>
      <c r="H20" s="45">
        <f t="shared" si="0"/>
        <v>0</v>
      </c>
    </row>
    <row r="21" spans="1:8" ht="17.25" customHeight="1">
      <c r="A21" s="65">
        <v>716</v>
      </c>
      <c r="B21" s="64" t="s">
        <v>1404</v>
      </c>
      <c r="C21" s="65" t="s">
        <v>892</v>
      </c>
      <c r="D21" s="70" t="s">
        <v>659</v>
      </c>
      <c r="E21" s="46">
        <v>0</v>
      </c>
      <c r="F21" s="46">
        <v>0</v>
      </c>
      <c r="G21" s="46">
        <v>0</v>
      </c>
      <c r="H21" s="45">
        <f t="shared" si="0"/>
        <v>0</v>
      </c>
    </row>
    <row r="22" spans="1:8" ht="17.25" customHeight="1">
      <c r="A22" s="65">
        <v>717002</v>
      </c>
      <c r="B22" s="64" t="s">
        <v>425</v>
      </c>
      <c r="C22" s="65" t="s">
        <v>892</v>
      </c>
      <c r="D22" s="70" t="s">
        <v>1025</v>
      </c>
      <c r="E22" s="46">
        <v>0</v>
      </c>
      <c r="F22" s="46">
        <v>0</v>
      </c>
      <c r="G22" s="46">
        <v>0</v>
      </c>
      <c r="H22" s="45">
        <f t="shared" si="0"/>
        <v>0</v>
      </c>
    </row>
    <row r="23" spans="1:8" ht="17.25" customHeight="1">
      <c r="A23" s="47" t="s">
        <v>274</v>
      </c>
      <c r="B23" s="47" t="s">
        <v>275</v>
      </c>
      <c r="C23" s="25" t="s">
        <v>387</v>
      </c>
      <c r="D23" s="17" t="s">
        <v>276</v>
      </c>
      <c r="E23" s="26">
        <f>SUM(E24)</f>
        <v>0</v>
      </c>
      <c r="F23" s="26">
        <f>SUM(F24)</f>
        <v>0</v>
      </c>
      <c r="G23" s="26">
        <f>SUM(G24)</f>
        <v>0</v>
      </c>
      <c r="H23" s="39">
        <v>0</v>
      </c>
    </row>
    <row r="24" spans="1:8" ht="17.25" customHeight="1">
      <c r="A24" s="65">
        <v>713</v>
      </c>
      <c r="B24" s="64" t="s">
        <v>1063</v>
      </c>
      <c r="C24" s="32" t="s">
        <v>892</v>
      </c>
      <c r="D24" s="33" t="s">
        <v>426</v>
      </c>
      <c r="E24" s="67"/>
      <c r="F24" s="66"/>
      <c r="G24" s="45"/>
      <c r="H24" s="45">
        <v>0</v>
      </c>
    </row>
    <row r="25" spans="1:8" ht="17.25" customHeight="1">
      <c r="A25" s="48"/>
      <c r="B25" s="103"/>
      <c r="C25" s="104"/>
      <c r="D25" s="48" t="s">
        <v>378</v>
      </c>
      <c r="E25" s="50">
        <f>SUM(E23,E14)</f>
        <v>145000</v>
      </c>
      <c r="F25" s="50">
        <f>SUM(F23,F14)</f>
        <v>135582.9</v>
      </c>
      <c r="G25" s="50">
        <f>SUM(G23,G14)</f>
        <v>149000</v>
      </c>
      <c r="H25" s="50">
        <f t="shared" si="0"/>
        <v>93.50544827586207</v>
      </c>
    </row>
    <row r="26" spans="1:8" ht="17.25" customHeight="1">
      <c r="A26" s="58"/>
      <c r="B26" s="59"/>
      <c r="C26" s="60"/>
      <c r="D26" s="61"/>
      <c r="E26" s="58"/>
      <c r="F26" s="58"/>
      <c r="G26" s="58"/>
      <c r="H26" s="58"/>
    </row>
    <row r="27" spans="1:8" ht="17.25" customHeight="1">
      <c r="A27" s="334" t="s">
        <v>979</v>
      </c>
      <c r="B27" s="334"/>
      <c r="C27" s="334"/>
      <c r="D27" s="334"/>
      <c r="E27" s="334"/>
      <c r="F27" s="334"/>
      <c r="G27" s="334"/>
      <c r="H27" s="335"/>
    </row>
    <row r="28" spans="1:8" ht="17.25" customHeight="1">
      <c r="A28" s="336" t="s">
        <v>146</v>
      </c>
      <c r="B28" s="337"/>
      <c r="C28" s="337"/>
      <c r="D28" s="337"/>
      <c r="E28" s="337"/>
      <c r="F28" s="337"/>
      <c r="G28" s="337"/>
      <c r="H28" s="337"/>
    </row>
    <row r="29" spans="1:8" ht="24" customHeight="1">
      <c r="A29" s="337"/>
      <c r="B29" s="337"/>
      <c r="C29" s="337"/>
      <c r="D29" s="337"/>
      <c r="E29" s="337"/>
      <c r="F29" s="337"/>
      <c r="G29" s="337"/>
      <c r="H29" s="337"/>
    </row>
    <row r="30" spans="1:8" ht="17.25" customHeight="1">
      <c r="A30" s="58"/>
      <c r="B30" s="59"/>
      <c r="C30" s="60"/>
      <c r="D30" s="61"/>
      <c r="E30" s="58"/>
      <c r="F30" s="58"/>
      <c r="G30" s="58"/>
      <c r="H30" s="58"/>
    </row>
    <row r="31" spans="1:8" ht="17.25" customHeight="1">
      <c r="A31" s="40"/>
      <c r="B31" s="41" t="s">
        <v>447</v>
      </c>
      <c r="C31" s="42" t="s">
        <v>389</v>
      </c>
      <c r="D31" s="94" t="s">
        <v>451</v>
      </c>
      <c r="E31" s="40" t="s">
        <v>376</v>
      </c>
      <c r="F31" s="40" t="s">
        <v>152</v>
      </c>
      <c r="G31" s="40" t="s">
        <v>153</v>
      </c>
      <c r="H31" s="40" t="s">
        <v>377</v>
      </c>
    </row>
    <row r="32" spans="1:8" ht="17.25" customHeight="1">
      <c r="A32" s="95" t="s">
        <v>382</v>
      </c>
      <c r="B32" s="96" t="s">
        <v>383</v>
      </c>
      <c r="C32" s="97" t="s">
        <v>384</v>
      </c>
      <c r="D32" s="98" t="s">
        <v>374</v>
      </c>
      <c r="E32" s="99"/>
      <c r="F32" s="99"/>
      <c r="G32" s="99"/>
      <c r="H32" s="99"/>
    </row>
    <row r="33" spans="1:8" ht="17.25" customHeight="1">
      <c r="A33" s="37" t="s">
        <v>385</v>
      </c>
      <c r="B33" s="37" t="s">
        <v>386</v>
      </c>
      <c r="C33" s="14" t="s">
        <v>387</v>
      </c>
      <c r="D33" s="38" t="s">
        <v>388</v>
      </c>
      <c r="E33" s="105">
        <f>SUM(E34:E34)</f>
        <v>3000</v>
      </c>
      <c r="F33" s="105">
        <f>SUM(F34:F34)</f>
        <v>1834</v>
      </c>
      <c r="G33" s="105">
        <f>SUM(G34:G34)</f>
        <v>3000</v>
      </c>
      <c r="H33" s="105">
        <f>IF(E33=0,,F33/E33*100)</f>
        <v>61.133333333333326</v>
      </c>
    </row>
    <row r="34" spans="1:8" ht="17.25" customHeight="1">
      <c r="A34" s="32">
        <v>640</v>
      </c>
      <c r="B34" s="73" t="s">
        <v>448</v>
      </c>
      <c r="C34" s="32" t="s">
        <v>892</v>
      </c>
      <c r="D34" s="33" t="s">
        <v>660</v>
      </c>
      <c r="E34" s="66">
        <v>3000</v>
      </c>
      <c r="F34" s="45">
        <v>1834</v>
      </c>
      <c r="G34" s="45">
        <v>3000</v>
      </c>
      <c r="H34" s="45">
        <f>IF(E34=0,,F34/E34*100)</f>
        <v>61.133333333333326</v>
      </c>
    </row>
    <row r="35" spans="1:8" ht="17.25" customHeight="1">
      <c r="A35" s="48"/>
      <c r="B35" s="103"/>
      <c r="C35" s="104"/>
      <c r="D35" s="48" t="s">
        <v>378</v>
      </c>
      <c r="E35" s="50">
        <f>SUM(E33)</f>
        <v>3000</v>
      </c>
      <c r="F35" s="50">
        <f>SUM(F33)</f>
        <v>1834</v>
      </c>
      <c r="G35" s="50">
        <f>SUM(G33)</f>
        <v>3000</v>
      </c>
      <c r="H35" s="50">
        <f>IF(E35=0,,F35/E35*100)</f>
        <v>61.133333333333326</v>
      </c>
    </row>
    <row r="36" spans="1:8" ht="17.25" customHeight="1">
      <c r="A36" s="58"/>
      <c r="B36" s="59"/>
      <c r="C36" s="60"/>
      <c r="D36" s="61"/>
      <c r="E36" s="58"/>
      <c r="F36" s="58"/>
      <c r="G36" s="58"/>
      <c r="H36" s="58"/>
    </row>
    <row r="37" spans="1:8" ht="17.25" customHeight="1">
      <c r="A37" s="334" t="s">
        <v>979</v>
      </c>
      <c r="B37" s="334"/>
      <c r="C37" s="334"/>
      <c r="D37" s="334"/>
      <c r="E37" s="334"/>
      <c r="F37" s="334"/>
      <c r="G37" s="334"/>
      <c r="H37" s="335"/>
    </row>
    <row r="38" spans="1:8" ht="17.25" customHeight="1">
      <c r="A38" s="336" t="s">
        <v>147</v>
      </c>
      <c r="B38" s="337"/>
      <c r="C38" s="337"/>
      <c r="D38" s="337"/>
      <c r="E38" s="337"/>
      <c r="F38" s="337"/>
      <c r="G38" s="337"/>
      <c r="H38" s="337"/>
    </row>
    <row r="39" spans="1:8" ht="17.25" customHeight="1">
      <c r="A39" s="337"/>
      <c r="B39" s="337"/>
      <c r="C39" s="337"/>
      <c r="D39" s="337"/>
      <c r="E39" s="337"/>
      <c r="F39" s="337"/>
      <c r="G39" s="337"/>
      <c r="H39" s="337"/>
    </row>
    <row r="40" spans="1:8" ht="17.25" customHeight="1">
      <c r="A40" s="58"/>
      <c r="B40" s="59"/>
      <c r="C40" s="60"/>
      <c r="D40" s="61"/>
      <c r="E40" s="58"/>
      <c r="F40" s="58"/>
      <c r="G40" s="58"/>
      <c r="H40" s="58"/>
    </row>
    <row r="41" spans="1:8" ht="17.25" customHeight="1">
      <c r="A41" s="40"/>
      <c r="B41" s="41" t="s">
        <v>449</v>
      </c>
      <c r="C41" s="42" t="s">
        <v>389</v>
      </c>
      <c r="D41" s="19" t="s">
        <v>16</v>
      </c>
      <c r="E41" s="40" t="s">
        <v>376</v>
      </c>
      <c r="F41" s="40" t="s">
        <v>152</v>
      </c>
      <c r="G41" s="40" t="s">
        <v>153</v>
      </c>
      <c r="H41" s="40" t="s">
        <v>377</v>
      </c>
    </row>
    <row r="42" spans="1:8" ht="17.25" customHeight="1">
      <c r="A42" s="95" t="s">
        <v>382</v>
      </c>
      <c r="B42" s="96" t="s">
        <v>383</v>
      </c>
      <c r="C42" s="97" t="s">
        <v>384</v>
      </c>
      <c r="D42" s="98" t="s">
        <v>374</v>
      </c>
      <c r="E42" s="123"/>
      <c r="F42" s="123"/>
      <c r="G42" s="123"/>
      <c r="H42" s="123"/>
    </row>
    <row r="43" spans="1:8" ht="17.25" customHeight="1">
      <c r="A43" s="37" t="s">
        <v>385</v>
      </c>
      <c r="B43" s="37" t="s">
        <v>386</v>
      </c>
      <c r="C43" s="14" t="s">
        <v>387</v>
      </c>
      <c r="D43" s="38" t="s">
        <v>388</v>
      </c>
      <c r="E43" s="105">
        <f>SUM(E44:E44)</f>
        <v>0</v>
      </c>
      <c r="F43" s="105">
        <f>SUM(F44:F44)</f>
        <v>1000</v>
      </c>
      <c r="G43" s="105">
        <f>SUM(G44:G44)</f>
        <v>1000</v>
      </c>
      <c r="H43" s="105">
        <f>IF(E43=0,,F43/E43*100)</f>
        <v>0</v>
      </c>
    </row>
    <row r="44" spans="1:8" ht="17.25" customHeight="1">
      <c r="A44" s="68">
        <v>642001</v>
      </c>
      <c r="B44" s="21" t="s">
        <v>450</v>
      </c>
      <c r="C44" s="20" t="s">
        <v>892</v>
      </c>
      <c r="D44" s="69" t="s">
        <v>509</v>
      </c>
      <c r="E44" s="45">
        <v>0</v>
      </c>
      <c r="F44" s="45">
        <v>1000</v>
      </c>
      <c r="G44" s="45">
        <v>1000</v>
      </c>
      <c r="H44" s="102">
        <f>IF(E44=0,,F44/E44*100)</f>
        <v>0</v>
      </c>
    </row>
    <row r="45" spans="1:8" ht="17.25" customHeight="1">
      <c r="A45" s="48"/>
      <c r="B45" s="103"/>
      <c r="C45" s="104"/>
      <c r="D45" s="48" t="s">
        <v>378</v>
      </c>
      <c r="E45" s="50">
        <f>SUM(E43)</f>
        <v>0</v>
      </c>
      <c r="F45" s="50">
        <f>SUM(F43)</f>
        <v>1000</v>
      </c>
      <c r="G45" s="50">
        <f>SUM(G43)</f>
        <v>1000</v>
      </c>
      <c r="H45" s="50">
        <f>IF(E45=0,,F45/E45*100)</f>
        <v>0</v>
      </c>
    </row>
    <row r="46" ht="17.25" customHeight="1"/>
    <row r="47" spans="1:8" ht="17.25" customHeight="1">
      <c r="A47" s="334" t="s">
        <v>979</v>
      </c>
      <c r="B47" s="334"/>
      <c r="C47" s="334"/>
      <c r="D47" s="334"/>
      <c r="E47" s="334"/>
      <c r="F47" s="334"/>
      <c r="G47" s="334"/>
      <c r="H47" s="335"/>
    </row>
    <row r="48" spans="1:8" ht="17.25" customHeight="1">
      <c r="A48" s="336" t="s">
        <v>148</v>
      </c>
      <c r="B48" s="337"/>
      <c r="C48" s="337"/>
      <c r="D48" s="337"/>
      <c r="E48" s="337"/>
      <c r="F48" s="337"/>
      <c r="G48" s="337"/>
      <c r="H48" s="337"/>
    </row>
    <row r="49" spans="1:8" ht="17.25" customHeight="1">
      <c r="A49" s="337"/>
      <c r="B49" s="337"/>
      <c r="C49" s="337"/>
      <c r="D49" s="337"/>
      <c r="E49" s="337"/>
      <c r="F49" s="337"/>
      <c r="G49" s="337"/>
      <c r="H49" s="337"/>
    </row>
    <row r="50" ht="17.25" customHeight="1"/>
    <row r="51" ht="17.25" customHeight="1"/>
    <row r="52" spans="1:8" ht="17.25" customHeight="1">
      <c r="A52" s="378" t="s">
        <v>452</v>
      </c>
      <c r="B52" s="378"/>
      <c r="C52" s="378"/>
      <c r="D52" s="378"/>
      <c r="E52" s="368">
        <v>2014</v>
      </c>
      <c r="F52" s="368"/>
      <c r="G52" s="368"/>
      <c r="H52" s="369"/>
    </row>
    <row r="53" spans="1:8" ht="17.25" customHeight="1">
      <c r="A53" s="86" t="s">
        <v>382</v>
      </c>
      <c r="B53" s="37" t="s">
        <v>383</v>
      </c>
      <c r="C53" s="14" t="s">
        <v>384</v>
      </c>
      <c r="D53" s="15" t="s">
        <v>374</v>
      </c>
      <c r="E53" s="86" t="s">
        <v>1115</v>
      </c>
      <c r="F53" s="86" t="s">
        <v>1116</v>
      </c>
      <c r="G53" s="86" t="s">
        <v>381</v>
      </c>
      <c r="H53" s="86" t="s">
        <v>378</v>
      </c>
    </row>
    <row r="54" spans="1:8" ht="17.25" customHeight="1">
      <c r="A54" s="106" t="s">
        <v>1119</v>
      </c>
      <c r="B54" s="359" t="s">
        <v>441</v>
      </c>
      <c r="C54" s="362" t="s">
        <v>389</v>
      </c>
      <c r="D54" s="365" t="s">
        <v>13</v>
      </c>
      <c r="E54" s="107">
        <f>SUM(E15:E19)</f>
        <v>145000</v>
      </c>
      <c r="F54" s="107">
        <f>SUM(E20:E22,E24)</f>
        <v>0</v>
      </c>
      <c r="G54" s="107"/>
      <c r="H54" s="107">
        <f>SUM(E54:G54)</f>
        <v>145000</v>
      </c>
    </row>
    <row r="55" spans="1:8" ht="17.25" customHeight="1">
      <c r="A55" s="106" t="s">
        <v>1121</v>
      </c>
      <c r="B55" s="360"/>
      <c r="C55" s="363"/>
      <c r="D55" s="366"/>
      <c r="E55" s="110">
        <f>SUM(F15:F19)</f>
        <v>135582.9</v>
      </c>
      <c r="F55" s="110">
        <f>SUM(F20:F22,F24)</f>
        <v>0</v>
      </c>
      <c r="G55" s="110"/>
      <c r="H55" s="107">
        <f>SUM(E55:G55)</f>
        <v>135582.9</v>
      </c>
    </row>
    <row r="56" spans="1:8" ht="17.25" customHeight="1">
      <c r="A56" s="106" t="s">
        <v>1122</v>
      </c>
      <c r="B56" s="361"/>
      <c r="C56" s="364"/>
      <c r="D56" s="367"/>
      <c r="E56" s="110">
        <f>IF(E55=0,,E55/E54*100)</f>
        <v>93.50544827586207</v>
      </c>
      <c r="F56" s="110">
        <f>IF(F55=0,,F55/F54*100)</f>
        <v>0</v>
      </c>
      <c r="G56" s="110">
        <f>IF(G55=0,,G55/G54*100)</f>
        <v>0</v>
      </c>
      <c r="H56" s="110">
        <f>IF(H55=0,,H55/H54*100)</f>
        <v>93.50544827586207</v>
      </c>
    </row>
    <row r="57" spans="1:8" ht="17.25" customHeight="1">
      <c r="A57" s="106" t="s">
        <v>1119</v>
      </c>
      <c r="B57" s="359" t="s">
        <v>447</v>
      </c>
      <c r="C57" s="362" t="s">
        <v>389</v>
      </c>
      <c r="D57" s="365" t="s">
        <v>451</v>
      </c>
      <c r="E57" s="110">
        <f>SUM(E34)</f>
        <v>3000</v>
      </c>
      <c r="F57" s="110"/>
      <c r="G57" s="110"/>
      <c r="H57" s="110">
        <f>SUM(E57:G57)</f>
        <v>3000</v>
      </c>
    </row>
    <row r="58" spans="1:8" ht="17.25" customHeight="1">
      <c r="A58" s="106" t="s">
        <v>1121</v>
      </c>
      <c r="B58" s="360"/>
      <c r="C58" s="363"/>
      <c r="D58" s="366"/>
      <c r="E58" s="110">
        <f>SUM(F34)</f>
        <v>1834</v>
      </c>
      <c r="F58" s="110"/>
      <c r="G58" s="110"/>
      <c r="H58" s="110">
        <f>SUM(E58:G58)</f>
        <v>1834</v>
      </c>
    </row>
    <row r="59" spans="1:8" ht="17.25" customHeight="1">
      <c r="A59" s="106" t="s">
        <v>1122</v>
      </c>
      <c r="B59" s="361"/>
      <c r="C59" s="364"/>
      <c r="D59" s="367"/>
      <c r="E59" s="110">
        <f>IF(E58=0,,E58/E57*100)</f>
        <v>61.133333333333326</v>
      </c>
      <c r="F59" s="110">
        <f>IF(F58=0,,F58/F57*100)</f>
        <v>0</v>
      </c>
      <c r="G59" s="110">
        <f>IF(G58=0,,G58/G57*100)</f>
        <v>0</v>
      </c>
      <c r="H59" s="110">
        <f>IF(H58=0,,H58/H57*100)</f>
        <v>61.133333333333326</v>
      </c>
    </row>
    <row r="60" spans="1:8" ht="17.25" customHeight="1">
      <c r="A60" s="106" t="s">
        <v>1119</v>
      </c>
      <c r="B60" s="359" t="s">
        <v>449</v>
      </c>
      <c r="C60" s="362" t="s">
        <v>389</v>
      </c>
      <c r="D60" s="365" t="s">
        <v>16</v>
      </c>
      <c r="E60" s="110">
        <f>SUM(E44)</f>
        <v>0</v>
      </c>
      <c r="F60" s="110"/>
      <c r="G60" s="110"/>
      <c r="H60" s="110">
        <f>SUM(E60:G60)</f>
        <v>0</v>
      </c>
    </row>
    <row r="61" spans="1:8" ht="17.25" customHeight="1">
      <c r="A61" s="106" t="s">
        <v>1121</v>
      </c>
      <c r="B61" s="360"/>
      <c r="C61" s="363"/>
      <c r="D61" s="366"/>
      <c r="E61" s="110">
        <f>SUM(F44)</f>
        <v>1000</v>
      </c>
      <c r="F61" s="110"/>
      <c r="G61" s="110"/>
      <c r="H61" s="110">
        <f>SUM(E61:G61)</f>
        <v>1000</v>
      </c>
    </row>
    <row r="62" spans="1:8" ht="17.25" customHeight="1">
      <c r="A62" s="106" t="s">
        <v>1122</v>
      </c>
      <c r="B62" s="361"/>
      <c r="C62" s="364"/>
      <c r="D62" s="367"/>
      <c r="E62" s="110">
        <f>IF(E60=0,,E61/E60*100)</f>
        <v>0</v>
      </c>
      <c r="F62" s="110">
        <f>IF(F61=0,,F61/F60*100)</f>
        <v>0</v>
      </c>
      <c r="G62" s="110">
        <f>IF(G61=0,,G61/G60*100)</f>
        <v>0</v>
      </c>
      <c r="H62" s="110">
        <f>IF(H60=0,,H61/H60*100)</f>
        <v>0</v>
      </c>
    </row>
    <row r="63" spans="1:8" ht="17.25" customHeight="1">
      <c r="A63" s="111" t="s">
        <v>1119</v>
      </c>
      <c r="B63" s="112"/>
      <c r="C63" s="111"/>
      <c r="D63" s="48" t="s">
        <v>154</v>
      </c>
      <c r="E63" s="113">
        <f aca="true" t="shared" si="1" ref="E63:G64">SUM(E60,E57,E54)</f>
        <v>148000</v>
      </c>
      <c r="F63" s="113">
        <f t="shared" si="1"/>
        <v>0</v>
      </c>
      <c r="G63" s="113">
        <f t="shared" si="1"/>
        <v>0</v>
      </c>
      <c r="H63" s="113">
        <f>SUM(E63:G63)</f>
        <v>148000</v>
      </c>
    </row>
    <row r="64" spans="1:8" ht="17.25" customHeight="1">
      <c r="A64" s="111" t="s">
        <v>1121</v>
      </c>
      <c r="B64" s="112"/>
      <c r="C64" s="111"/>
      <c r="D64" s="48" t="s">
        <v>155</v>
      </c>
      <c r="E64" s="113">
        <f t="shared" si="1"/>
        <v>138416.9</v>
      </c>
      <c r="F64" s="113">
        <f t="shared" si="1"/>
        <v>0</v>
      </c>
      <c r="G64" s="113">
        <f t="shared" si="1"/>
        <v>0</v>
      </c>
      <c r="H64" s="113">
        <f>SUM(E64:G64)</f>
        <v>138416.9</v>
      </c>
    </row>
    <row r="65" spans="1:8" ht="17.25" customHeight="1">
      <c r="A65" s="111" t="s">
        <v>1122</v>
      </c>
      <c r="B65" s="112"/>
      <c r="C65" s="111"/>
      <c r="D65" s="48" t="s">
        <v>1123</v>
      </c>
      <c r="E65" s="113">
        <f>IF(E64=0,,E64/E63*100)</f>
        <v>93.52493243243242</v>
      </c>
      <c r="F65" s="113">
        <f>IF(F64=0,,F64/F63*100)</f>
        <v>0</v>
      </c>
      <c r="G65" s="113">
        <f>IF(G64=0,,G64/G63*100)</f>
        <v>0</v>
      </c>
      <c r="H65" s="113">
        <f>IF(H64=0,,H64/H63*100)</f>
        <v>93.52493243243242</v>
      </c>
    </row>
    <row r="66" spans="1:7" ht="8.25">
      <c r="A66" s="115"/>
      <c r="B66" s="52"/>
      <c r="C66" s="51"/>
      <c r="D66" s="115"/>
      <c r="E66" s="115"/>
      <c r="F66" s="115"/>
      <c r="G66" s="116"/>
    </row>
    <row r="67" spans="1:7" ht="8.25">
      <c r="A67" s="115" t="s">
        <v>1119</v>
      </c>
      <c r="B67" s="52" t="s">
        <v>154</v>
      </c>
      <c r="C67" s="51"/>
      <c r="D67" s="115"/>
      <c r="E67" s="115"/>
      <c r="F67" s="115"/>
      <c r="G67" s="116"/>
    </row>
    <row r="68" spans="1:7" ht="8.25">
      <c r="A68" s="115" t="s">
        <v>1121</v>
      </c>
      <c r="B68" s="52" t="s">
        <v>155</v>
      </c>
      <c r="C68" s="51"/>
      <c r="D68" s="115"/>
      <c r="E68" s="115"/>
      <c r="F68" s="115"/>
      <c r="G68" s="116"/>
    </row>
    <row r="69" spans="1:7" ht="8.25">
      <c r="A69" s="115" t="s">
        <v>1122</v>
      </c>
      <c r="B69" s="52" t="s">
        <v>1123</v>
      </c>
      <c r="C69" s="51"/>
      <c r="D69" s="115"/>
      <c r="E69" s="115"/>
      <c r="F69" s="115"/>
      <c r="G69" s="116"/>
    </row>
    <row r="70" spans="1:7" ht="8.25">
      <c r="A70" s="115"/>
      <c r="B70" s="52"/>
      <c r="C70" s="51"/>
      <c r="D70" s="115"/>
      <c r="E70" s="115"/>
      <c r="F70" s="115"/>
      <c r="G70" s="116"/>
    </row>
    <row r="71" spans="1:7" ht="8.25">
      <c r="A71" s="334" t="s">
        <v>375</v>
      </c>
      <c r="B71" s="334"/>
      <c r="C71" s="334"/>
      <c r="D71" s="334"/>
      <c r="E71" s="334"/>
      <c r="F71" s="334"/>
      <c r="G71" s="334"/>
    </row>
    <row r="72" spans="1:8" ht="8.25">
      <c r="A72" s="336" t="s">
        <v>146</v>
      </c>
      <c r="B72" s="337"/>
      <c r="C72" s="337"/>
      <c r="D72" s="337"/>
      <c r="E72" s="337"/>
      <c r="F72" s="337"/>
      <c r="G72" s="337"/>
      <c r="H72" s="377"/>
    </row>
    <row r="73" spans="1:8" ht="8.25">
      <c r="A73" s="337"/>
      <c r="B73" s="337"/>
      <c r="C73" s="337"/>
      <c r="D73" s="337"/>
      <c r="E73" s="337"/>
      <c r="F73" s="337"/>
      <c r="G73" s="337"/>
      <c r="H73" s="377"/>
    </row>
    <row r="74" spans="1:8" ht="8.25">
      <c r="A74" s="337"/>
      <c r="B74" s="337"/>
      <c r="C74" s="337"/>
      <c r="D74" s="337"/>
      <c r="E74" s="337"/>
      <c r="F74" s="337"/>
      <c r="G74" s="337"/>
      <c r="H74" s="377"/>
    </row>
    <row r="75" spans="1:8" ht="12" customHeight="1">
      <c r="A75" s="337"/>
      <c r="B75" s="337"/>
      <c r="C75" s="337"/>
      <c r="D75" s="337"/>
      <c r="E75" s="337"/>
      <c r="F75" s="337"/>
      <c r="G75" s="337"/>
      <c r="H75" s="377"/>
    </row>
    <row r="78" spans="1:5" ht="8.25">
      <c r="A78" s="358" t="s">
        <v>389</v>
      </c>
      <c r="B78" s="358"/>
      <c r="C78" s="358" t="s">
        <v>17</v>
      </c>
      <c r="D78" s="358"/>
      <c r="E78" s="358"/>
    </row>
    <row r="79" spans="1:5" ht="8.25">
      <c r="A79" s="117" t="s">
        <v>1124</v>
      </c>
      <c r="B79" s="117"/>
      <c r="C79" s="358" t="s">
        <v>18</v>
      </c>
      <c r="D79" s="358"/>
      <c r="E79" s="358"/>
    </row>
    <row r="80" spans="1:5" ht="8.25">
      <c r="A80" s="358" t="s">
        <v>1125</v>
      </c>
      <c r="B80" s="358"/>
      <c r="C80" s="358" t="s">
        <v>1277</v>
      </c>
      <c r="D80" s="358"/>
      <c r="E80" s="358"/>
    </row>
    <row r="81" spans="1:5" ht="8.25">
      <c r="A81" s="117" t="s">
        <v>1126</v>
      </c>
      <c r="B81" s="117" t="s">
        <v>1127</v>
      </c>
      <c r="C81" s="358" t="s">
        <v>453</v>
      </c>
      <c r="D81" s="358"/>
      <c r="E81" s="358"/>
    </row>
    <row r="82" spans="1:8" ht="8.25">
      <c r="A82" s="370" t="s">
        <v>1128</v>
      </c>
      <c r="B82" s="370"/>
      <c r="C82" s="370"/>
      <c r="D82" s="373" t="s">
        <v>156</v>
      </c>
      <c r="E82" s="373"/>
      <c r="F82" s="373"/>
      <c r="G82" s="373"/>
      <c r="H82" s="373"/>
    </row>
    <row r="83" spans="1:8" ht="8.25">
      <c r="A83" s="358" t="s">
        <v>1129</v>
      </c>
      <c r="B83" s="358"/>
      <c r="C83" s="358"/>
      <c r="D83" s="371">
        <v>180</v>
      </c>
      <c r="E83" s="374"/>
      <c r="F83" s="374"/>
      <c r="G83" s="374"/>
      <c r="H83" s="374"/>
    </row>
    <row r="84" spans="1:8" ht="8.25">
      <c r="A84" s="358" t="s">
        <v>1130</v>
      </c>
      <c r="B84" s="358"/>
      <c r="C84" s="358"/>
      <c r="D84" s="371">
        <v>195</v>
      </c>
      <c r="E84" s="374"/>
      <c r="F84" s="374"/>
      <c r="G84" s="374"/>
      <c r="H84" s="374"/>
    </row>
    <row r="85" spans="1:8" ht="8.25">
      <c r="A85" s="358" t="s">
        <v>377</v>
      </c>
      <c r="B85" s="358"/>
      <c r="C85" s="358"/>
      <c r="D85" s="372">
        <f>IF(D83=0,,D84/D83*100)</f>
        <v>108.33333333333333</v>
      </c>
      <c r="E85" s="376"/>
      <c r="F85" s="376"/>
      <c r="G85" s="376"/>
      <c r="H85" s="376"/>
    </row>
    <row r="86" spans="1:5" ht="8.25">
      <c r="A86" s="121"/>
      <c r="B86" s="121"/>
      <c r="C86" s="121"/>
      <c r="D86" s="121"/>
      <c r="E86" s="121"/>
    </row>
    <row r="87" spans="1:5" ht="8.25">
      <c r="A87" s="117" t="s">
        <v>1126</v>
      </c>
      <c r="B87" s="117" t="s">
        <v>1127</v>
      </c>
      <c r="C87" s="358" t="s">
        <v>454</v>
      </c>
      <c r="D87" s="358"/>
      <c r="E87" s="358"/>
    </row>
    <row r="88" spans="1:8" ht="8.25">
      <c r="A88" s="358" t="s">
        <v>1129</v>
      </c>
      <c r="B88" s="358"/>
      <c r="C88" s="358"/>
      <c r="D88" s="371">
        <v>280</v>
      </c>
      <c r="E88" s="374"/>
      <c r="F88" s="374"/>
      <c r="G88" s="374"/>
      <c r="H88" s="374"/>
    </row>
    <row r="89" spans="1:8" ht="8.25">
      <c r="A89" s="358" t="s">
        <v>1130</v>
      </c>
      <c r="B89" s="358"/>
      <c r="C89" s="358"/>
      <c r="D89" s="371">
        <v>350</v>
      </c>
      <c r="E89" s="374"/>
      <c r="F89" s="374"/>
      <c r="G89" s="374"/>
      <c r="H89" s="374"/>
    </row>
    <row r="90" spans="1:8" ht="8.25">
      <c r="A90" s="358" t="s">
        <v>377</v>
      </c>
      <c r="B90" s="358"/>
      <c r="C90" s="358"/>
      <c r="D90" s="372">
        <f>IF(D88=0,,D89/D88*100)</f>
        <v>125</v>
      </c>
      <c r="E90" s="376"/>
      <c r="F90" s="376"/>
      <c r="G90" s="376"/>
      <c r="H90" s="376"/>
    </row>
    <row r="91" spans="1:5" ht="8.25">
      <c r="A91" s="121"/>
      <c r="B91" s="121"/>
      <c r="C91" s="121"/>
      <c r="D91" s="121"/>
      <c r="E91" s="121"/>
    </row>
    <row r="92" spans="1:5" ht="8.25">
      <c r="A92" s="117" t="s">
        <v>1126</v>
      </c>
      <c r="B92" s="117" t="s">
        <v>1127</v>
      </c>
      <c r="C92" s="358" t="s">
        <v>455</v>
      </c>
      <c r="D92" s="358"/>
      <c r="E92" s="358"/>
    </row>
    <row r="93" spans="1:8" ht="8.25">
      <c r="A93" s="358" t="s">
        <v>1129</v>
      </c>
      <c r="B93" s="358"/>
      <c r="C93" s="358"/>
      <c r="D93" s="371">
        <v>180</v>
      </c>
      <c r="E93" s="374"/>
      <c r="F93" s="374"/>
      <c r="G93" s="374"/>
      <c r="H93" s="374"/>
    </row>
    <row r="94" spans="1:8" ht="8.25">
      <c r="A94" s="358" t="s">
        <v>1130</v>
      </c>
      <c r="B94" s="358"/>
      <c r="C94" s="358"/>
      <c r="D94" s="371">
        <v>190</v>
      </c>
      <c r="E94" s="374"/>
      <c r="F94" s="374"/>
      <c r="G94" s="374"/>
      <c r="H94" s="374"/>
    </row>
    <row r="95" spans="1:8" ht="8.25">
      <c r="A95" s="358" t="s">
        <v>377</v>
      </c>
      <c r="B95" s="358"/>
      <c r="C95" s="358"/>
      <c r="D95" s="372">
        <f>IF(D93=0,,D94/D93*100)</f>
        <v>105.55555555555556</v>
      </c>
      <c r="E95" s="376"/>
      <c r="F95" s="376"/>
      <c r="G95" s="376"/>
      <c r="H95" s="376"/>
    </row>
    <row r="97" spans="1:7" ht="8.25">
      <c r="A97" s="334" t="s">
        <v>375</v>
      </c>
      <c r="B97" s="334"/>
      <c r="C97" s="334"/>
      <c r="D97" s="334"/>
      <c r="E97" s="334"/>
      <c r="F97" s="334"/>
      <c r="G97" s="334"/>
    </row>
    <row r="98" spans="1:8" ht="8.25" customHeight="1">
      <c r="A98" s="336" t="s">
        <v>494</v>
      </c>
      <c r="B98" s="337"/>
      <c r="C98" s="337"/>
      <c r="D98" s="337"/>
      <c r="E98" s="337"/>
      <c r="F98" s="337"/>
      <c r="G98" s="337"/>
      <c r="H98" s="377"/>
    </row>
    <row r="99" spans="1:8" ht="15" customHeight="1">
      <c r="A99" s="337"/>
      <c r="B99" s="337"/>
      <c r="C99" s="337"/>
      <c r="D99" s="337"/>
      <c r="E99" s="337"/>
      <c r="F99" s="337"/>
      <c r="G99" s="337"/>
      <c r="H99" s="377"/>
    </row>
    <row r="100" spans="1:8" ht="8.25" customHeight="1">
      <c r="A100" s="337"/>
      <c r="B100" s="337"/>
      <c r="C100" s="337"/>
      <c r="D100" s="337"/>
      <c r="E100" s="337"/>
      <c r="F100" s="337"/>
      <c r="G100" s="337"/>
      <c r="H100" s="377"/>
    </row>
    <row r="101" spans="1:8" ht="8.25" customHeight="1">
      <c r="A101" s="337"/>
      <c r="B101" s="337"/>
      <c r="C101" s="337"/>
      <c r="D101" s="337"/>
      <c r="E101" s="337"/>
      <c r="F101" s="337"/>
      <c r="G101" s="337"/>
      <c r="H101" s="377"/>
    </row>
    <row r="103" spans="1:5" ht="8.25">
      <c r="A103" s="358" t="s">
        <v>389</v>
      </c>
      <c r="B103" s="358"/>
      <c r="C103" s="358" t="s">
        <v>451</v>
      </c>
      <c r="D103" s="358"/>
      <c r="E103" s="358"/>
    </row>
    <row r="104" spans="1:5" ht="8.25">
      <c r="A104" s="117" t="s">
        <v>1124</v>
      </c>
      <c r="B104" s="117"/>
      <c r="C104" s="358" t="s">
        <v>456</v>
      </c>
      <c r="D104" s="358"/>
      <c r="E104" s="358"/>
    </row>
    <row r="105" spans="1:5" ht="8.25">
      <c r="A105" s="358" t="s">
        <v>1125</v>
      </c>
      <c r="B105" s="358"/>
      <c r="C105" s="358" t="s">
        <v>1277</v>
      </c>
      <c r="D105" s="358"/>
      <c r="E105" s="358"/>
    </row>
    <row r="106" spans="1:5" ht="8.25">
      <c r="A106" s="117" t="s">
        <v>1126</v>
      </c>
      <c r="B106" s="117" t="s">
        <v>1127</v>
      </c>
      <c r="C106" s="358" t="s">
        <v>457</v>
      </c>
      <c r="D106" s="358"/>
      <c r="E106" s="358"/>
    </row>
    <row r="107" spans="1:8" ht="8.25">
      <c r="A107" s="370" t="s">
        <v>1128</v>
      </c>
      <c r="B107" s="370"/>
      <c r="C107" s="370"/>
      <c r="D107" s="373" t="s">
        <v>156</v>
      </c>
      <c r="E107" s="373"/>
      <c r="F107" s="373"/>
      <c r="G107" s="373"/>
      <c r="H107" s="373"/>
    </row>
    <row r="108" spans="1:8" ht="8.25">
      <c r="A108" s="358" t="s">
        <v>1129</v>
      </c>
      <c r="B108" s="358"/>
      <c r="C108" s="358"/>
      <c r="D108" s="371">
        <v>22</v>
      </c>
      <c r="E108" s="374"/>
      <c r="F108" s="374"/>
      <c r="G108" s="374"/>
      <c r="H108" s="374"/>
    </row>
    <row r="109" spans="1:8" ht="8.25">
      <c r="A109" s="358" t="s">
        <v>1130</v>
      </c>
      <c r="B109" s="358"/>
      <c r="C109" s="358"/>
      <c r="D109" s="371">
        <v>20</v>
      </c>
      <c r="E109" s="374"/>
      <c r="F109" s="374"/>
      <c r="G109" s="374"/>
      <c r="H109" s="374"/>
    </row>
    <row r="110" spans="1:8" ht="8.25">
      <c r="A110" s="358" t="s">
        <v>377</v>
      </c>
      <c r="B110" s="358"/>
      <c r="C110" s="358"/>
      <c r="D110" s="372">
        <f>IF(D108=0,,D109/D108*100)</f>
        <v>90.9090909090909</v>
      </c>
      <c r="E110" s="376"/>
      <c r="F110" s="376"/>
      <c r="G110" s="376"/>
      <c r="H110" s="376"/>
    </row>
    <row r="111" spans="1:5" ht="8.25">
      <c r="A111" s="121"/>
      <c r="B111" s="121"/>
      <c r="C111" s="121"/>
      <c r="D111" s="121"/>
      <c r="E111" s="121"/>
    </row>
    <row r="112" spans="1:5" ht="8.25">
      <c r="A112" s="117" t="s">
        <v>1126</v>
      </c>
      <c r="B112" s="117" t="s">
        <v>1127</v>
      </c>
      <c r="C112" s="358" t="s">
        <v>454</v>
      </c>
      <c r="D112" s="358"/>
      <c r="E112" s="358"/>
    </row>
    <row r="113" spans="1:8" ht="8.25">
      <c r="A113" s="358" t="s">
        <v>1134</v>
      </c>
      <c r="B113" s="358"/>
      <c r="C113" s="358"/>
      <c r="D113" s="371">
        <v>890</v>
      </c>
      <c r="E113" s="374"/>
      <c r="F113" s="374"/>
      <c r="G113" s="374"/>
      <c r="H113" s="374"/>
    </row>
    <row r="114" spans="1:8" ht="8.25">
      <c r="A114" s="358" t="s">
        <v>1130</v>
      </c>
      <c r="B114" s="358"/>
      <c r="C114" s="358"/>
      <c r="D114" s="371">
        <v>1500</v>
      </c>
      <c r="E114" s="374"/>
      <c r="F114" s="374"/>
      <c r="G114" s="374"/>
      <c r="H114" s="374"/>
    </row>
    <row r="115" spans="1:8" ht="8.25">
      <c r="A115" s="358" t="s">
        <v>377</v>
      </c>
      <c r="B115" s="358"/>
      <c r="C115" s="358"/>
      <c r="D115" s="372">
        <f>IF(D113=0,,D114/D113*100)</f>
        <v>168.53932584269663</v>
      </c>
      <c r="E115" s="376"/>
      <c r="F115" s="376"/>
      <c r="G115" s="376"/>
      <c r="H115" s="376"/>
    </row>
    <row r="116" spans="1:8" ht="8.25">
      <c r="A116" s="358"/>
      <c r="B116" s="358"/>
      <c r="C116" s="358"/>
      <c r="D116" s="371"/>
      <c r="E116" s="374"/>
      <c r="F116" s="374"/>
      <c r="G116" s="374"/>
      <c r="H116" s="374"/>
    </row>
    <row r="117" spans="4:5" ht="8.25">
      <c r="D117" s="121"/>
      <c r="E117" s="121"/>
    </row>
    <row r="118" spans="1:7" ht="8.25">
      <c r="A118" s="334" t="s">
        <v>375</v>
      </c>
      <c r="B118" s="334"/>
      <c r="C118" s="334"/>
      <c r="D118" s="334"/>
      <c r="E118" s="334"/>
      <c r="F118" s="334"/>
      <c r="G118" s="334"/>
    </row>
    <row r="119" spans="1:8" ht="8.25" customHeight="1">
      <c r="A119" s="336" t="s">
        <v>495</v>
      </c>
      <c r="B119" s="337"/>
      <c r="C119" s="337"/>
      <c r="D119" s="337"/>
      <c r="E119" s="337"/>
      <c r="F119" s="337"/>
      <c r="G119" s="337"/>
      <c r="H119" s="377"/>
    </row>
    <row r="120" spans="1:8" ht="17.25" customHeight="1">
      <c r="A120" s="337"/>
      <c r="B120" s="337"/>
      <c r="C120" s="337"/>
      <c r="D120" s="337"/>
      <c r="E120" s="337"/>
      <c r="F120" s="337"/>
      <c r="G120" s="337"/>
      <c r="H120" s="377"/>
    </row>
    <row r="121" spans="1:8" ht="8.25" customHeight="1">
      <c r="A121" s="337"/>
      <c r="B121" s="337"/>
      <c r="C121" s="337"/>
      <c r="D121" s="337"/>
      <c r="E121" s="337"/>
      <c r="F121" s="337"/>
      <c r="G121" s="337"/>
      <c r="H121" s="377"/>
    </row>
    <row r="122" spans="1:8" ht="8.25" customHeight="1">
      <c r="A122" s="337"/>
      <c r="B122" s="337"/>
      <c r="C122" s="337"/>
      <c r="D122" s="337"/>
      <c r="E122" s="337"/>
      <c r="F122" s="337"/>
      <c r="G122" s="337"/>
      <c r="H122" s="377"/>
    </row>
    <row r="124" spans="1:6" ht="8.25">
      <c r="A124" s="386" t="s">
        <v>389</v>
      </c>
      <c r="B124" s="386"/>
      <c r="C124" s="386" t="s">
        <v>16</v>
      </c>
      <c r="D124" s="386"/>
      <c r="E124" s="386"/>
      <c r="F124" s="386"/>
    </row>
    <row r="125" spans="1:6" ht="8.25">
      <c r="A125" s="55" t="s">
        <v>1124</v>
      </c>
      <c r="B125" s="55"/>
      <c r="C125" s="386" t="s">
        <v>1575</v>
      </c>
      <c r="D125" s="386"/>
      <c r="E125" s="386"/>
      <c r="F125" s="386"/>
    </row>
    <row r="126" spans="1:6" ht="8.25">
      <c r="A126" s="386" t="s">
        <v>1125</v>
      </c>
      <c r="B126" s="386"/>
      <c r="C126" s="386" t="s">
        <v>1277</v>
      </c>
      <c r="D126" s="386"/>
      <c r="E126" s="386"/>
      <c r="F126" s="386"/>
    </row>
    <row r="127" spans="1:6" ht="8.25">
      <c r="A127" s="55" t="s">
        <v>1126</v>
      </c>
      <c r="B127" s="57" t="s">
        <v>1127</v>
      </c>
      <c r="C127" s="386" t="s">
        <v>19</v>
      </c>
      <c r="D127" s="386"/>
      <c r="E127" s="386"/>
      <c r="F127" s="386"/>
    </row>
    <row r="128" spans="1:8" ht="8.25" customHeight="1">
      <c r="A128" s="387" t="s">
        <v>1128</v>
      </c>
      <c r="B128" s="387"/>
      <c r="C128" s="388" t="s">
        <v>156</v>
      </c>
      <c r="D128" s="388"/>
      <c r="E128" s="389"/>
      <c r="F128" s="389"/>
      <c r="G128" s="389"/>
      <c r="H128" s="389"/>
    </row>
    <row r="129" spans="1:8" ht="9.75" customHeight="1">
      <c r="A129" s="386" t="s">
        <v>1129</v>
      </c>
      <c r="B129" s="386"/>
      <c r="C129" s="390">
        <v>0</v>
      </c>
      <c r="D129" s="390"/>
      <c r="E129" s="389"/>
      <c r="F129" s="389"/>
      <c r="G129" s="389"/>
      <c r="H129" s="389"/>
    </row>
    <row r="130" spans="1:8" ht="9.75" customHeight="1">
      <c r="A130" s="386" t="s">
        <v>1130</v>
      </c>
      <c r="B130" s="386"/>
      <c r="C130" s="390">
        <v>0</v>
      </c>
      <c r="D130" s="390"/>
      <c r="E130" s="389"/>
      <c r="F130" s="389"/>
      <c r="G130" s="389"/>
      <c r="H130" s="389"/>
    </row>
    <row r="131" spans="1:8" ht="9.75" customHeight="1">
      <c r="A131" s="386" t="s">
        <v>377</v>
      </c>
      <c r="B131" s="386"/>
      <c r="C131" s="390">
        <v>0</v>
      </c>
      <c r="D131" s="390"/>
      <c r="E131" s="389"/>
      <c r="F131" s="389"/>
      <c r="G131" s="389"/>
      <c r="H131" s="389"/>
    </row>
    <row r="133" spans="1:7" ht="8.25">
      <c r="A133" s="334" t="s">
        <v>375</v>
      </c>
      <c r="B133" s="334"/>
      <c r="C133" s="334"/>
      <c r="D133" s="334"/>
      <c r="E133" s="334"/>
      <c r="F133" s="334"/>
      <c r="G133" s="334"/>
    </row>
    <row r="134" spans="1:8" ht="8.25">
      <c r="A134" s="336" t="s">
        <v>496</v>
      </c>
      <c r="B134" s="337"/>
      <c r="C134" s="337"/>
      <c r="D134" s="337"/>
      <c r="E134" s="337"/>
      <c r="F134" s="337"/>
      <c r="G134" s="337"/>
      <c r="H134" s="377"/>
    </row>
    <row r="135" spans="1:8" ht="8.25">
      <c r="A135" s="337"/>
      <c r="B135" s="337"/>
      <c r="C135" s="337"/>
      <c r="D135" s="337"/>
      <c r="E135" s="337"/>
      <c r="F135" s="337"/>
      <c r="G135" s="337"/>
      <c r="H135" s="377"/>
    </row>
    <row r="136" spans="1:8" ht="8.25">
      <c r="A136" s="337"/>
      <c r="B136" s="337"/>
      <c r="C136" s="337"/>
      <c r="D136" s="337"/>
      <c r="E136" s="337"/>
      <c r="F136" s="337"/>
      <c r="G136" s="337"/>
      <c r="H136" s="377"/>
    </row>
    <row r="137" spans="1:8" ht="8.25">
      <c r="A137" s="337"/>
      <c r="B137" s="337"/>
      <c r="C137" s="337"/>
      <c r="D137" s="337"/>
      <c r="E137" s="337"/>
      <c r="F137" s="337"/>
      <c r="G137" s="337"/>
      <c r="H137" s="377"/>
    </row>
  </sheetData>
  <sheetProtection/>
  <mergeCells count="91">
    <mergeCell ref="A129:B129"/>
    <mergeCell ref="A130:B130"/>
    <mergeCell ref="C129:H129"/>
    <mergeCell ref="C130:H130"/>
    <mergeCell ref="A133:G133"/>
    <mergeCell ref="A134:H137"/>
    <mergeCell ref="A131:B131"/>
    <mergeCell ref="C131:H131"/>
    <mergeCell ref="C127:F127"/>
    <mergeCell ref="A128:B128"/>
    <mergeCell ref="C128:H128"/>
    <mergeCell ref="A124:B124"/>
    <mergeCell ref="C124:F124"/>
    <mergeCell ref="C125:F125"/>
    <mergeCell ref="A126:B126"/>
    <mergeCell ref="C126:F126"/>
    <mergeCell ref="A119:H122"/>
    <mergeCell ref="D114:H114"/>
    <mergeCell ref="D115:H115"/>
    <mergeCell ref="D116:H116"/>
    <mergeCell ref="A118:G118"/>
    <mergeCell ref="A114:C114"/>
    <mergeCell ref="A115:C115"/>
    <mergeCell ref="A116:C116"/>
    <mergeCell ref="D113:H113"/>
    <mergeCell ref="C112:E112"/>
    <mergeCell ref="A113:C113"/>
    <mergeCell ref="D107:H107"/>
    <mergeCell ref="D108:H108"/>
    <mergeCell ref="D109:H109"/>
    <mergeCell ref="D110:H110"/>
    <mergeCell ref="A107:C107"/>
    <mergeCell ref="A108:C108"/>
    <mergeCell ref="A109:C109"/>
    <mergeCell ref="A103:B103"/>
    <mergeCell ref="C103:E103"/>
    <mergeCell ref="A97:G97"/>
    <mergeCell ref="A98:H101"/>
    <mergeCell ref="A110:C110"/>
    <mergeCell ref="C104:E104"/>
    <mergeCell ref="A105:B105"/>
    <mergeCell ref="C105:E105"/>
    <mergeCell ref="C106:E106"/>
    <mergeCell ref="A94:C94"/>
    <mergeCell ref="A95:C95"/>
    <mergeCell ref="D82:H82"/>
    <mergeCell ref="D83:H83"/>
    <mergeCell ref="D84:H84"/>
    <mergeCell ref="D85:H85"/>
    <mergeCell ref="D93:H93"/>
    <mergeCell ref="D94:H94"/>
    <mergeCell ref="D95:H95"/>
    <mergeCell ref="A90:C90"/>
    <mergeCell ref="A84:C84"/>
    <mergeCell ref="A85:C85"/>
    <mergeCell ref="C87:E87"/>
    <mergeCell ref="C92:E92"/>
    <mergeCell ref="D90:H90"/>
    <mergeCell ref="A93:C93"/>
    <mergeCell ref="A88:C88"/>
    <mergeCell ref="A89:C89"/>
    <mergeCell ref="D88:H88"/>
    <mergeCell ref="D89:H89"/>
    <mergeCell ref="C79:E79"/>
    <mergeCell ref="A80:B80"/>
    <mergeCell ref="C80:E80"/>
    <mergeCell ref="C81:E81"/>
    <mergeCell ref="A82:C82"/>
    <mergeCell ref="A83:C83"/>
    <mergeCell ref="B60:B62"/>
    <mergeCell ref="C60:C62"/>
    <mergeCell ref="D60:D62"/>
    <mergeCell ref="A71:G71"/>
    <mergeCell ref="A72:H75"/>
    <mergeCell ref="A78:B78"/>
    <mergeCell ref="C78:E78"/>
    <mergeCell ref="B57:B59"/>
    <mergeCell ref="C57:C59"/>
    <mergeCell ref="D57:D59"/>
    <mergeCell ref="A48:H49"/>
    <mergeCell ref="A52:D52"/>
    <mergeCell ref="E52:H52"/>
    <mergeCell ref="B54:B56"/>
    <mergeCell ref="C54:C56"/>
    <mergeCell ref="D54:D56"/>
    <mergeCell ref="A37:H37"/>
    <mergeCell ref="A38:H39"/>
    <mergeCell ref="A47:H47"/>
    <mergeCell ref="A5:C8"/>
    <mergeCell ref="A27:H27"/>
    <mergeCell ref="A28:H2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2" width="7.00390625" style="81" customWidth="1"/>
    <col min="3" max="3" width="10.28125" style="81" customWidth="1"/>
    <col min="4" max="4" width="17.7109375" style="81" customWidth="1"/>
    <col min="5" max="7" width="10.140625" style="81" customWidth="1"/>
    <col min="8" max="16384" width="9.140625" style="81" customWidth="1"/>
  </cols>
  <sheetData>
    <row r="2" ht="11.25">
      <c r="A2" s="122" t="s">
        <v>459</v>
      </c>
    </row>
    <row r="4" spans="1:7" ht="17.2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7.25" customHeight="1">
      <c r="A5" s="347" t="s">
        <v>458</v>
      </c>
      <c r="B5" s="348"/>
      <c r="C5" s="349"/>
      <c r="D5" s="48" t="s">
        <v>378</v>
      </c>
      <c r="E5" s="215">
        <f>SUM(E6:E8)</f>
        <v>0</v>
      </c>
      <c r="F5" s="215">
        <f>SUM(F6:F8)</f>
        <v>0</v>
      </c>
      <c r="G5" s="216">
        <f>SUM(H46)</f>
        <v>0</v>
      </c>
    </row>
    <row r="6" spans="1:7" ht="17.25" customHeight="1">
      <c r="A6" s="350"/>
      <c r="B6" s="351"/>
      <c r="C6" s="352"/>
      <c r="D6" s="69" t="s">
        <v>1115</v>
      </c>
      <c r="E6" s="87">
        <f>SUM(E44)</f>
        <v>0</v>
      </c>
      <c r="F6" s="87">
        <f>SUM(E45)</f>
        <v>0</v>
      </c>
      <c r="G6" s="88">
        <f>SUM(E46)</f>
        <v>0</v>
      </c>
    </row>
    <row r="7" spans="1:7" ht="17.25" customHeight="1">
      <c r="A7" s="350"/>
      <c r="B7" s="351"/>
      <c r="C7" s="352"/>
      <c r="D7" s="69" t="s">
        <v>1116</v>
      </c>
      <c r="E7" s="87">
        <f>SUM(F44)</f>
        <v>0</v>
      </c>
      <c r="F7" s="87">
        <f>SUM(F45)</f>
        <v>0</v>
      </c>
      <c r="G7" s="88">
        <f>SUM(F46)</f>
        <v>0</v>
      </c>
    </row>
    <row r="8" spans="1:7" ht="17.25" customHeight="1">
      <c r="A8" s="353"/>
      <c r="B8" s="354"/>
      <c r="C8" s="355"/>
      <c r="D8" s="69" t="s">
        <v>381</v>
      </c>
      <c r="E8" s="87">
        <f>SUM(G44)</f>
        <v>0</v>
      </c>
      <c r="F8" s="87">
        <f>SUM(G45)</f>
        <v>0</v>
      </c>
      <c r="G8" s="88">
        <f>SUM(G46)</f>
        <v>0</v>
      </c>
    </row>
    <row r="9" ht="17.25" customHeight="1"/>
    <row r="10" ht="17.25" customHeight="1"/>
    <row r="11" spans="1:8" ht="17.25" customHeight="1">
      <c r="A11" s="89" t="s">
        <v>460</v>
      </c>
      <c r="B11" s="90"/>
      <c r="C11" s="91"/>
      <c r="D11" s="92"/>
      <c r="E11" s="93">
        <f>SUM(E17,E29)</f>
        <v>0</v>
      </c>
      <c r="F11" s="93">
        <f>SUM(F17,F29)</f>
        <v>0</v>
      </c>
      <c r="G11" s="93">
        <f>SUM(G17,G29)</f>
        <v>0</v>
      </c>
      <c r="H11" s="93">
        <f>SUM(H17,H29)</f>
        <v>0</v>
      </c>
    </row>
    <row r="12" spans="1:8" ht="17.25" customHeight="1">
      <c r="A12" s="40"/>
      <c r="B12" s="41" t="s">
        <v>461</v>
      </c>
      <c r="C12" s="42" t="s">
        <v>389</v>
      </c>
      <c r="D12" s="94" t="s">
        <v>462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17.25" customHeight="1">
      <c r="A13" s="95" t="s">
        <v>382</v>
      </c>
      <c r="B13" s="96" t="s">
        <v>383</v>
      </c>
      <c r="C13" s="97" t="s">
        <v>384</v>
      </c>
      <c r="D13" s="98" t="s">
        <v>374</v>
      </c>
      <c r="E13" s="99"/>
      <c r="F13" s="99"/>
      <c r="G13" s="99"/>
      <c r="H13" s="99"/>
    </row>
    <row r="14" spans="1:8" ht="17.25" customHeight="1">
      <c r="A14" s="37" t="s">
        <v>385</v>
      </c>
      <c r="B14" s="37" t="s">
        <v>386</v>
      </c>
      <c r="C14" s="14" t="s">
        <v>387</v>
      </c>
      <c r="D14" s="38" t="s">
        <v>388</v>
      </c>
      <c r="E14" s="100">
        <f>SUM(E15:E16)</f>
        <v>0</v>
      </c>
      <c r="F14" s="100">
        <f>SUM(F15:F16)</f>
        <v>0</v>
      </c>
      <c r="G14" s="100">
        <f>SUM(G15:G16)</f>
        <v>0</v>
      </c>
      <c r="H14" s="100">
        <f>IF(E14=0,,F14/E14*100)</f>
        <v>0</v>
      </c>
    </row>
    <row r="15" spans="1:8" ht="17.25" customHeight="1">
      <c r="A15" s="60">
        <v>713</v>
      </c>
      <c r="B15" s="73" t="s">
        <v>463</v>
      </c>
      <c r="C15" s="32" t="s">
        <v>892</v>
      </c>
      <c r="D15" s="33" t="s">
        <v>1026</v>
      </c>
      <c r="E15" s="45">
        <v>0</v>
      </c>
      <c r="F15" s="45"/>
      <c r="G15" s="45"/>
      <c r="H15" s="102">
        <f>IF(E15=0,,F15/E15*100)</f>
        <v>0</v>
      </c>
    </row>
    <row r="16" spans="1:8" ht="17.25" customHeight="1">
      <c r="A16" s="32"/>
      <c r="B16" s="21" t="s">
        <v>464</v>
      </c>
      <c r="C16" s="20" t="s">
        <v>892</v>
      </c>
      <c r="D16" s="33"/>
      <c r="E16" s="45"/>
      <c r="F16" s="45"/>
      <c r="G16" s="45"/>
      <c r="H16" s="45">
        <f>IF(E16=0,,F16/E16*100)</f>
        <v>0</v>
      </c>
    </row>
    <row r="17" spans="1:8" ht="17.25" customHeight="1">
      <c r="A17" s="48"/>
      <c r="B17" s="103"/>
      <c r="C17" s="104"/>
      <c r="D17" s="48" t="s">
        <v>378</v>
      </c>
      <c r="E17" s="50">
        <f>SUM(E14)</f>
        <v>0</v>
      </c>
      <c r="F17" s="50">
        <f>SUM(F14)</f>
        <v>0</v>
      </c>
      <c r="G17" s="50">
        <f>SUM(G14)</f>
        <v>0</v>
      </c>
      <c r="H17" s="50">
        <f>IF(E17=0,,F17/E17*100)</f>
        <v>0</v>
      </c>
    </row>
    <row r="18" spans="1:8" ht="17.25" customHeight="1">
      <c r="A18" s="58"/>
      <c r="B18" s="59"/>
      <c r="C18" s="60"/>
      <c r="D18" s="61"/>
      <c r="E18" s="58"/>
      <c r="F18" s="58"/>
      <c r="G18" s="58"/>
      <c r="H18" s="58"/>
    </row>
    <row r="19" spans="1:8" ht="8.25">
      <c r="A19" s="334" t="s">
        <v>979</v>
      </c>
      <c r="B19" s="334"/>
      <c r="C19" s="334"/>
      <c r="D19" s="334"/>
      <c r="E19" s="334"/>
      <c r="F19" s="334"/>
      <c r="G19" s="334"/>
      <c r="H19" s="335"/>
    </row>
    <row r="20" spans="1:8" ht="8.25">
      <c r="A20" s="336" t="s">
        <v>332</v>
      </c>
      <c r="B20" s="337"/>
      <c r="C20" s="337"/>
      <c r="D20" s="337"/>
      <c r="E20" s="337"/>
      <c r="F20" s="337"/>
      <c r="G20" s="337"/>
      <c r="H20" s="337"/>
    </row>
    <row r="21" spans="1:8" ht="17.25" customHeight="1">
      <c r="A21" s="337"/>
      <c r="B21" s="337"/>
      <c r="C21" s="337"/>
      <c r="D21" s="337"/>
      <c r="E21" s="337"/>
      <c r="F21" s="337"/>
      <c r="G21" s="337"/>
      <c r="H21" s="337"/>
    </row>
    <row r="22" spans="1:8" ht="17.25" customHeight="1">
      <c r="A22" s="58"/>
      <c r="B22" s="59"/>
      <c r="C22" s="60"/>
      <c r="D22" s="61"/>
      <c r="E22" s="58"/>
      <c r="F22" s="58"/>
      <c r="G22" s="58"/>
      <c r="H22" s="58"/>
    </row>
    <row r="23" spans="1:8" ht="17.25" customHeight="1">
      <c r="A23" s="40"/>
      <c r="B23" s="41" t="s">
        <v>465</v>
      </c>
      <c r="C23" s="42" t="s">
        <v>389</v>
      </c>
      <c r="D23" s="94" t="s">
        <v>1080</v>
      </c>
      <c r="E23" s="40" t="s">
        <v>376</v>
      </c>
      <c r="F23" s="40" t="s">
        <v>152</v>
      </c>
      <c r="G23" s="40" t="s">
        <v>153</v>
      </c>
      <c r="H23" s="40" t="s">
        <v>377</v>
      </c>
    </row>
    <row r="24" spans="1:8" ht="17.25" customHeight="1">
      <c r="A24" s="95" t="s">
        <v>382</v>
      </c>
      <c r="B24" s="96" t="s">
        <v>383</v>
      </c>
      <c r="C24" s="97" t="s">
        <v>384</v>
      </c>
      <c r="D24" s="98" t="s">
        <v>374</v>
      </c>
      <c r="E24" s="99"/>
      <c r="F24" s="99"/>
      <c r="G24" s="99"/>
      <c r="H24" s="99"/>
    </row>
    <row r="25" spans="1:8" ht="17.25" customHeight="1">
      <c r="A25" s="37" t="s">
        <v>385</v>
      </c>
      <c r="B25" s="37" t="s">
        <v>386</v>
      </c>
      <c r="C25" s="14" t="s">
        <v>387</v>
      </c>
      <c r="D25" s="38" t="s">
        <v>388</v>
      </c>
      <c r="E25" s="105">
        <f>SUM(E26:E28)</f>
        <v>0</v>
      </c>
      <c r="F25" s="105">
        <f>SUM(F26:F28)</f>
        <v>0</v>
      </c>
      <c r="G25" s="105">
        <f>SUM(G26:G28)</f>
        <v>0</v>
      </c>
      <c r="H25" s="105">
        <f>IF(E25=0,,F25/E25*100)</f>
        <v>0</v>
      </c>
    </row>
    <row r="26" spans="1:8" ht="17.25" customHeight="1">
      <c r="A26" s="60">
        <v>635</v>
      </c>
      <c r="B26" s="73" t="s">
        <v>1081</v>
      </c>
      <c r="C26" s="32" t="s">
        <v>892</v>
      </c>
      <c r="D26" s="61" t="s">
        <v>405</v>
      </c>
      <c r="E26" s="67">
        <v>0</v>
      </c>
      <c r="F26" s="45"/>
      <c r="G26" s="45"/>
      <c r="H26" s="102">
        <f>IF(E26=0,,F26/E26*100)</f>
        <v>0</v>
      </c>
    </row>
    <row r="27" spans="1:8" ht="17.25" customHeight="1">
      <c r="A27" s="32">
        <v>716</v>
      </c>
      <c r="B27" s="73" t="s">
        <v>1082</v>
      </c>
      <c r="C27" s="32" t="s">
        <v>892</v>
      </c>
      <c r="D27" s="33" t="s">
        <v>1542</v>
      </c>
      <c r="E27" s="67">
        <v>0</v>
      </c>
      <c r="F27" s="45"/>
      <c r="G27" s="45"/>
      <c r="H27" s="102">
        <f>IF(E27=0,,F27/E27*100)</f>
        <v>0</v>
      </c>
    </row>
    <row r="28" spans="1:8" ht="17.25" customHeight="1">
      <c r="A28" s="32">
        <v>717</v>
      </c>
      <c r="B28" s="73" t="s">
        <v>1083</v>
      </c>
      <c r="C28" s="32" t="s">
        <v>892</v>
      </c>
      <c r="D28" s="33" t="s">
        <v>1588</v>
      </c>
      <c r="E28" s="67">
        <v>0</v>
      </c>
      <c r="F28" s="45"/>
      <c r="G28" s="45"/>
      <c r="H28" s="102">
        <f>IF(E28=0,,F28/E28*100)</f>
        <v>0</v>
      </c>
    </row>
    <row r="29" spans="1:8" ht="17.25" customHeight="1">
      <c r="A29" s="48"/>
      <c r="B29" s="103"/>
      <c r="C29" s="104" t="s">
        <v>892</v>
      </c>
      <c r="D29" s="48" t="s">
        <v>378</v>
      </c>
      <c r="E29" s="50">
        <f>SUM(E25)</f>
        <v>0</v>
      </c>
      <c r="F29" s="50">
        <f>SUM(F25)</f>
        <v>0</v>
      </c>
      <c r="G29" s="50">
        <f>SUM(G25)</f>
        <v>0</v>
      </c>
      <c r="H29" s="50">
        <f>IF(E29=0,,F29/E29*100)</f>
        <v>0</v>
      </c>
    </row>
    <row r="30" ht="17.25" customHeight="1"/>
    <row r="31" spans="1:8" ht="8.25">
      <c r="A31" s="334" t="s">
        <v>979</v>
      </c>
      <c r="B31" s="334"/>
      <c r="C31" s="334"/>
      <c r="D31" s="334"/>
      <c r="E31" s="334"/>
      <c r="F31" s="334"/>
      <c r="G31" s="334"/>
      <c r="H31" s="335"/>
    </row>
    <row r="32" spans="1:8" ht="8.25" customHeight="1">
      <c r="A32" s="336" t="s">
        <v>332</v>
      </c>
      <c r="B32" s="337"/>
      <c r="C32" s="337"/>
      <c r="D32" s="337"/>
      <c r="E32" s="337"/>
      <c r="F32" s="337"/>
      <c r="G32" s="337"/>
      <c r="H32" s="337"/>
    </row>
    <row r="33" spans="1:8" ht="17.25" customHeight="1">
      <c r="A33" s="337"/>
      <c r="B33" s="337"/>
      <c r="C33" s="337"/>
      <c r="D33" s="337"/>
      <c r="E33" s="337"/>
      <c r="F33" s="337"/>
      <c r="G33" s="337"/>
      <c r="H33" s="337"/>
    </row>
    <row r="35" ht="17.25" customHeight="1"/>
    <row r="36" spans="1:8" ht="17.25" customHeight="1">
      <c r="A36" s="378" t="s">
        <v>459</v>
      </c>
      <c r="B36" s="378"/>
      <c r="C36" s="378"/>
      <c r="D36" s="378"/>
      <c r="E36" s="368">
        <v>2014</v>
      </c>
      <c r="F36" s="368"/>
      <c r="G36" s="368"/>
      <c r="H36" s="369"/>
    </row>
    <row r="37" spans="1:8" ht="17.25" customHeight="1">
      <c r="A37" s="86" t="s">
        <v>382</v>
      </c>
      <c r="B37" s="37" t="s">
        <v>383</v>
      </c>
      <c r="C37" s="14" t="s">
        <v>384</v>
      </c>
      <c r="D37" s="15" t="s">
        <v>374</v>
      </c>
      <c r="E37" s="86" t="s">
        <v>1115</v>
      </c>
      <c r="F37" s="86" t="s">
        <v>1116</v>
      </c>
      <c r="G37" s="86" t="s">
        <v>381</v>
      </c>
      <c r="H37" s="86" t="s">
        <v>378</v>
      </c>
    </row>
    <row r="38" spans="1:8" ht="17.25" customHeight="1">
      <c r="A38" s="106" t="s">
        <v>1119</v>
      </c>
      <c r="B38" s="359" t="s">
        <v>461</v>
      </c>
      <c r="C38" s="362" t="s">
        <v>389</v>
      </c>
      <c r="D38" s="365" t="s">
        <v>462</v>
      </c>
      <c r="E38" s="107"/>
      <c r="F38" s="107">
        <f>SUM(E15)</f>
        <v>0</v>
      </c>
      <c r="G38" s="108"/>
      <c r="H38" s="108">
        <f>SUM(E38:G38)</f>
        <v>0</v>
      </c>
    </row>
    <row r="39" spans="1:8" ht="17.25" customHeight="1">
      <c r="A39" s="106" t="s">
        <v>1121</v>
      </c>
      <c r="B39" s="360"/>
      <c r="C39" s="363"/>
      <c r="D39" s="366"/>
      <c r="E39" s="109"/>
      <c r="F39" s="110">
        <f>SUM(F15)</f>
        <v>0</v>
      </c>
      <c r="G39" s="109"/>
      <c r="H39" s="108">
        <f>SUM(E39:G39)</f>
        <v>0</v>
      </c>
    </row>
    <row r="40" spans="1:8" ht="17.25" customHeight="1">
      <c r="A40" s="106" t="s">
        <v>1122</v>
      </c>
      <c r="B40" s="361"/>
      <c r="C40" s="364"/>
      <c r="D40" s="367"/>
      <c r="E40" s="109">
        <f>IF(E39=0,,E39/E38*100)</f>
        <v>0</v>
      </c>
      <c r="F40" s="109">
        <f>IF(F39=0,,F39/F38*100)</f>
        <v>0</v>
      </c>
      <c r="G40" s="109">
        <f>IF(G39=0,,G39/G38*100)</f>
        <v>0</v>
      </c>
      <c r="H40" s="109">
        <f>IF(H39=0,,H39/H38*100)</f>
        <v>0</v>
      </c>
    </row>
    <row r="41" spans="1:8" ht="17.25" customHeight="1">
      <c r="A41" s="106" t="s">
        <v>1119</v>
      </c>
      <c r="B41" s="359" t="s">
        <v>465</v>
      </c>
      <c r="C41" s="362" t="s">
        <v>389</v>
      </c>
      <c r="D41" s="365" t="s">
        <v>1080</v>
      </c>
      <c r="E41" s="110">
        <f>SUM(E26)</f>
        <v>0</v>
      </c>
      <c r="F41" s="110">
        <f>SUM(E27:E28)</f>
        <v>0</v>
      </c>
      <c r="G41" s="109"/>
      <c r="H41" s="109">
        <f>SUM(E41:G41)</f>
        <v>0</v>
      </c>
    </row>
    <row r="42" spans="1:8" ht="17.25" customHeight="1">
      <c r="A42" s="106" t="s">
        <v>1121</v>
      </c>
      <c r="B42" s="360"/>
      <c r="C42" s="363"/>
      <c r="D42" s="366"/>
      <c r="E42" s="109">
        <f>SUM(F26)</f>
        <v>0</v>
      </c>
      <c r="F42" s="109">
        <f>SUM(F27:F28)</f>
        <v>0</v>
      </c>
      <c r="G42" s="109"/>
      <c r="H42" s="109">
        <f>SUM(E42:G42)</f>
        <v>0</v>
      </c>
    </row>
    <row r="43" spans="1:8" ht="17.25" customHeight="1">
      <c r="A43" s="106" t="s">
        <v>1122</v>
      </c>
      <c r="B43" s="361"/>
      <c r="C43" s="364"/>
      <c r="D43" s="367"/>
      <c r="E43" s="109">
        <f>IF(E42=0,,E42/E41*100)</f>
        <v>0</v>
      </c>
      <c r="F43" s="109">
        <f>IF(F42=0,,F42/F41*100)</f>
        <v>0</v>
      </c>
      <c r="G43" s="109">
        <f>IF(G42=0,,G42/G41*100)</f>
        <v>0</v>
      </c>
      <c r="H43" s="109">
        <f>IF(H42=0,,H42/H41*100)</f>
        <v>0</v>
      </c>
    </row>
    <row r="44" spans="1:8" ht="17.25" customHeight="1">
      <c r="A44" s="111" t="s">
        <v>1119</v>
      </c>
      <c r="B44" s="112"/>
      <c r="C44" s="111"/>
      <c r="D44" s="48" t="s">
        <v>154</v>
      </c>
      <c r="E44" s="113">
        <f aca="true" t="shared" si="0" ref="E44:G45">SUM(E38,E41)</f>
        <v>0</v>
      </c>
      <c r="F44" s="113">
        <f t="shared" si="0"/>
        <v>0</v>
      </c>
      <c r="G44" s="113">
        <f t="shared" si="0"/>
        <v>0</v>
      </c>
      <c r="H44" s="114">
        <f>SUM(E44:G44)</f>
        <v>0</v>
      </c>
    </row>
    <row r="45" spans="1:8" ht="17.25" customHeight="1">
      <c r="A45" s="111" t="s">
        <v>1121</v>
      </c>
      <c r="B45" s="112"/>
      <c r="C45" s="111"/>
      <c r="D45" s="48" t="s">
        <v>155</v>
      </c>
      <c r="E45" s="114">
        <f t="shared" si="0"/>
        <v>0</v>
      </c>
      <c r="F45" s="114">
        <f t="shared" si="0"/>
        <v>0</v>
      </c>
      <c r="G45" s="114">
        <f t="shared" si="0"/>
        <v>0</v>
      </c>
      <c r="H45" s="114">
        <f>SUM(E45:G45)</f>
        <v>0</v>
      </c>
    </row>
    <row r="46" spans="1:8" ht="17.25" customHeight="1">
      <c r="A46" s="111" t="s">
        <v>1122</v>
      </c>
      <c r="B46" s="112"/>
      <c r="C46" s="111"/>
      <c r="D46" s="48" t="s">
        <v>1123</v>
      </c>
      <c r="E46" s="114">
        <f>IF(E45=0,,E45/E44*100)</f>
        <v>0</v>
      </c>
      <c r="F46" s="114">
        <f>IF(F45=0,,F45/F44*100)</f>
        <v>0</v>
      </c>
      <c r="G46" s="114">
        <f>IF(G45=0,,G45/G44*100)</f>
        <v>0</v>
      </c>
      <c r="H46" s="114">
        <f>IF(H45=0,,H45/H44*100)</f>
        <v>0</v>
      </c>
    </row>
    <row r="47" spans="1:7" ht="8.25">
      <c r="A47" s="115"/>
      <c r="B47" s="52"/>
      <c r="C47" s="51"/>
      <c r="D47" s="115"/>
      <c r="E47" s="115"/>
      <c r="F47" s="115"/>
      <c r="G47" s="116"/>
    </row>
    <row r="48" spans="1:7" ht="8.25">
      <c r="A48" s="115" t="s">
        <v>1119</v>
      </c>
      <c r="B48" s="52" t="s">
        <v>154</v>
      </c>
      <c r="C48" s="51"/>
      <c r="D48" s="115"/>
      <c r="E48" s="115"/>
      <c r="F48" s="115"/>
      <c r="G48" s="116"/>
    </row>
    <row r="49" spans="1:7" ht="8.25">
      <c r="A49" s="115" t="s">
        <v>1121</v>
      </c>
      <c r="B49" s="52" t="s">
        <v>155</v>
      </c>
      <c r="C49" s="51"/>
      <c r="D49" s="115"/>
      <c r="E49" s="115"/>
      <c r="F49" s="115"/>
      <c r="G49" s="116"/>
    </row>
    <row r="50" spans="1:7" ht="8.25">
      <c r="A50" s="115" t="s">
        <v>1122</v>
      </c>
      <c r="B50" s="52" t="s">
        <v>1123</v>
      </c>
      <c r="C50" s="51"/>
      <c r="D50" s="115"/>
      <c r="E50" s="115"/>
      <c r="F50" s="115"/>
      <c r="G50" s="116"/>
    </row>
    <row r="51" spans="1:7" ht="8.25">
      <c r="A51" s="115"/>
      <c r="B51" s="52"/>
      <c r="C51" s="51"/>
      <c r="D51" s="115"/>
      <c r="E51" s="115"/>
      <c r="F51" s="115"/>
      <c r="G51" s="116"/>
    </row>
    <row r="52" spans="1:7" ht="8.25">
      <c r="A52" s="334" t="s">
        <v>375</v>
      </c>
      <c r="B52" s="334"/>
      <c r="C52" s="334"/>
      <c r="D52" s="334"/>
      <c r="E52" s="334"/>
      <c r="F52" s="334"/>
      <c r="G52" s="334"/>
    </row>
    <row r="53" spans="1:8" ht="8.25">
      <c r="A53" s="336" t="s">
        <v>333</v>
      </c>
      <c r="B53" s="337"/>
      <c r="C53" s="337"/>
      <c r="D53" s="337"/>
      <c r="E53" s="337"/>
      <c r="F53" s="337"/>
      <c r="G53" s="337"/>
      <c r="H53" s="377"/>
    </row>
    <row r="54" spans="1:8" ht="8.25">
      <c r="A54" s="337"/>
      <c r="B54" s="337"/>
      <c r="C54" s="337"/>
      <c r="D54" s="337"/>
      <c r="E54" s="337"/>
      <c r="F54" s="337"/>
      <c r="G54" s="337"/>
      <c r="H54" s="377"/>
    </row>
    <row r="55" spans="1:8" ht="8.25">
      <c r="A55" s="337"/>
      <c r="B55" s="337"/>
      <c r="C55" s="337"/>
      <c r="D55" s="337"/>
      <c r="E55" s="337"/>
      <c r="F55" s="337"/>
      <c r="G55" s="337"/>
      <c r="H55" s="377"/>
    </row>
    <row r="58" spans="1:5" ht="8.25">
      <c r="A58" s="358" t="s">
        <v>389</v>
      </c>
      <c r="B58" s="358"/>
      <c r="C58" s="358" t="s">
        <v>462</v>
      </c>
      <c r="D58" s="358"/>
      <c r="E58" s="358"/>
    </row>
    <row r="59" spans="1:5" ht="8.25">
      <c r="A59" s="117" t="s">
        <v>1124</v>
      </c>
      <c r="B59" s="117"/>
      <c r="C59" s="358" t="s">
        <v>1084</v>
      </c>
      <c r="D59" s="358"/>
      <c r="E59" s="358"/>
    </row>
    <row r="60" spans="1:5" ht="8.25">
      <c r="A60" s="358" t="s">
        <v>1125</v>
      </c>
      <c r="B60" s="358"/>
      <c r="C60" s="358" t="s">
        <v>1277</v>
      </c>
      <c r="D60" s="358"/>
      <c r="E60" s="358"/>
    </row>
    <row r="61" spans="1:5" ht="8.25">
      <c r="A61" s="117" t="s">
        <v>1126</v>
      </c>
      <c r="B61" s="118" t="s">
        <v>1127</v>
      </c>
      <c r="C61" s="358" t="s">
        <v>1085</v>
      </c>
      <c r="D61" s="358"/>
      <c r="E61" s="358"/>
    </row>
    <row r="62" spans="1:8" ht="8.25">
      <c r="A62" s="370" t="s">
        <v>1128</v>
      </c>
      <c r="B62" s="370"/>
      <c r="C62" s="370"/>
      <c r="D62" s="373" t="s">
        <v>156</v>
      </c>
      <c r="E62" s="373"/>
      <c r="F62" s="373"/>
      <c r="G62" s="373"/>
      <c r="H62" s="373"/>
    </row>
    <row r="63" spans="1:8" ht="8.25">
      <c r="A63" s="358" t="s">
        <v>1129</v>
      </c>
      <c r="B63" s="358"/>
      <c r="C63" s="358"/>
      <c r="D63" s="371">
        <v>0</v>
      </c>
      <c r="E63" s="374"/>
      <c r="F63" s="374"/>
      <c r="G63" s="374"/>
      <c r="H63" s="374"/>
    </row>
    <row r="64" spans="1:17" ht="8.25">
      <c r="A64" s="358" t="s">
        <v>1130</v>
      </c>
      <c r="B64" s="358"/>
      <c r="C64" s="358"/>
      <c r="D64" s="371">
        <v>0</v>
      </c>
      <c r="E64" s="374"/>
      <c r="F64" s="374"/>
      <c r="G64" s="374"/>
      <c r="H64" s="374"/>
      <c r="J64" s="237"/>
      <c r="K64" s="237"/>
      <c r="L64" s="237"/>
      <c r="M64" s="237"/>
      <c r="N64" s="237"/>
      <c r="O64" s="237"/>
      <c r="P64" s="237"/>
      <c r="Q64" s="237"/>
    </row>
    <row r="65" spans="1:17" ht="8.25">
      <c r="A65" s="358" t="s">
        <v>377</v>
      </c>
      <c r="B65" s="358"/>
      <c r="C65" s="358"/>
      <c r="D65" s="372">
        <f>IF(D63=0,,D64/D63*100)</f>
        <v>0</v>
      </c>
      <c r="E65" s="376"/>
      <c r="F65" s="376"/>
      <c r="G65" s="376"/>
      <c r="H65" s="376"/>
      <c r="J65" s="237"/>
      <c r="K65" s="237"/>
      <c r="L65" s="237"/>
      <c r="M65" s="237"/>
      <c r="N65" s="237"/>
      <c r="O65" s="237"/>
      <c r="P65" s="237"/>
      <c r="Q65" s="237"/>
    </row>
    <row r="66" spans="1:17" ht="8.25">
      <c r="A66" s="121"/>
      <c r="B66" s="121"/>
      <c r="C66" s="121"/>
      <c r="D66" s="121"/>
      <c r="E66" s="121"/>
      <c r="J66" s="237"/>
      <c r="K66" s="237"/>
      <c r="L66" s="237"/>
      <c r="M66" s="237"/>
      <c r="N66" s="237"/>
      <c r="O66" s="237"/>
      <c r="P66" s="237"/>
      <c r="Q66" s="237"/>
    </row>
    <row r="67" spans="10:17" ht="8.25">
      <c r="J67" s="237"/>
      <c r="K67" s="237"/>
      <c r="L67" s="237"/>
      <c r="M67" s="237"/>
      <c r="N67" s="237"/>
      <c r="O67" s="237"/>
      <c r="P67" s="237"/>
      <c r="Q67" s="237"/>
    </row>
    <row r="68" spans="1:17" ht="8.25">
      <c r="A68" s="334" t="s">
        <v>375</v>
      </c>
      <c r="B68" s="334"/>
      <c r="C68" s="334"/>
      <c r="D68" s="334"/>
      <c r="E68" s="334"/>
      <c r="F68" s="334"/>
      <c r="G68" s="334"/>
      <c r="J68" s="249"/>
      <c r="K68" s="249"/>
      <c r="L68" s="249"/>
      <c r="M68" s="249"/>
      <c r="N68" s="249"/>
      <c r="O68" s="249"/>
      <c r="P68" s="249"/>
      <c r="Q68" s="249"/>
    </row>
    <row r="69" spans="1:17" ht="8.25" customHeight="1">
      <c r="A69" s="336" t="s">
        <v>497</v>
      </c>
      <c r="B69" s="336"/>
      <c r="C69" s="336"/>
      <c r="D69" s="336"/>
      <c r="E69" s="336"/>
      <c r="F69" s="336"/>
      <c r="G69" s="336"/>
      <c r="H69" s="336"/>
      <c r="J69" s="244"/>
      <c r="K69" s="245"/>
      <c r="L69" s="245"/>
      <c r="M69" s="245"/>
      <c r="N69" s="245"/>
      <c r="O69" s="245"/>
      <c r="P69" s="245"/>
      <c r="Q69" s="251"/>
    </row>
    <row r="70" spans="1:17" ht="8.25" customHeight="1">
      <c r="A70" s="336"/>
      <c r="B70" s="336"/>
      <c r="C70" s="336"/>
      <c r="D70" s="336"/>
      <c r="E70" s="336"/>
      <c r="F70" s="336"/>
      <c r="G70" s="336"/>
      <c r="H70" s="336"/>
      <c r="J70" s="245"/>
      <c r="K70" s="245"/>
      <c r="L70" s="245"/>
      <c r="M70" s="245"/>
      <c r="N70" s="245"/>
      <c r="O70" s="245"/>
      <c r="P70" s="245"/>
      <c r="Q70" s="251"/>
    </row>
    <row r="71" spans="1:17" ht="8.25" customHeight="1">
      <c r="A71" s="336"/>
      <c r="B71" s="336"/>
      <c r="C71" s="336"/>
      <c r="D71" s="336"/>
      <c r="E71" s="336"/>
      <c r="F71" s="336"/>
      <c r="G71" s="336"/>
      <c r="H71" s="336"/>
      <c r="J71" s="245"/>
      <c r="K71" s="245"/>
      <c r="L71" s="245"/>
      <c r="M71" s="245"/>
      <c r="N71" s="245"/>
      <c r="O71" s="245"/>
      <c r="P71" s="245"/>
      <c r="Q71" s="251"/>
    </row>
    <row r="72" spans="10:17" ht="11.25">
      <c r="J72" s="245"/>
      <c r="K72" s="245"/>
      <c r="L72" s="245"/>
      <c r="M72" s="245"/>
      <c r="N72" s="245"/>
      <c r="O72" s="245"/>
      <c r="P72" s="245"/>
      <c r="Q72" s="251"/>
    </row>
    <row r="73" spans="1:17" ht="8.25">
      <c r="A73" s="358" t="s">
        <v>389</v>
      </c>
      <c r="B73" s="358"/>
      <c r="C73" s="358" t="s">
        <v>1080</v>
      </c>
      <c r="D73" s="358"/>
      <c r="E73" s="358"/>
      <c r="J73" s="249"/>
      <c r="K73" s="249"/>
      <c r="L73" s="249"/>
      <c r="M73" s="249"/>
      <c r="N73" s="249"/>
      <c r="O73" s="249"/>
      <c r="P73" s="249"/>
      <c r="Q73" s="249"/>
    </row>
    <row r="74" spans="1:17" ht="8.25">
      <c r="A74" s="117" t="s">
        <v>1124</v>
      </c>
      <c r="B74" s="117"/>
      <c r="C74" s="358" t="s">
        <v>1158</v>
      </c>
      <c r="D74" s="358"/>
      <c r="E74" s="358"/>
      <c r="J74" s="249"/>
      <c r="K74" s="249"/>
      <c r="L74" s="249"/>
      <c r="M74" s="249"/>
      <c r="N74" s="249"/>
      <c r="O74" s="249"/>
      <c r="P74" s="249"/>
      <c r="Q74" s="249"/>
    </row>
    <row r="75" spans="1:17" ht="8.25">
      <c r="A75" s="358" t="s">
        <v>1125</v>
      </c>
      <c r="B75" s="358"/>
      <c r="C75" s="358" t="s">
        <v>1277</v>
      </c>
      <c r="D75" s="358"/>
      <c r="E75" s="358"/>
      <c r="J75" s="237"/>
      <c r="K75" s="237"/>
      <c r="L75" s="237"/>
      <c r="M75" s="237"/>
      <c r="N75" s="237"/>
      <c r="O75" s="237"/>
      <c r="P75" s="237"/>
      <c r="Q75" s="237"/>
    </row>
    <row r="76" spans="1:17" ht="8.25">
      <c r="A76" s="117" t="s">
        <v>1126</v>
      </c>
      <c r="B76" s="117" t="s">
        <v>1127</v>
      </c>
      <c r="C76" s="358" t="s">
        <v>1159</v>
      </c>
      <c r="D76" s="358"/>
      <c r="E76" s="358"/>
      <c r="J76" s="237"/>
      <c r="K76" s="237"/>
      <c r="L76" s="237"/>
      <c r="M76" s="237"/>
      <c r="N76" s="237"/>
      <c r="O76" s="237"/>
      <c r="P76" s="237"/>
      <c r="Q76" s="237"/>
    </row>
    <row r="77" spans="1:17" ht="8.25">
      <c r="A77" s="370" t="s">
        <v>1128</v>
      </c>
      <c r="B77" s="370"/>
      <c r="C77" s="370"/>
      <c r="D77" s="373" t="s">
        <v>156</v>
      </c>
      <c r="E77" s="373"/>
      <c r="F77" s="373"/>
      <c r="G77" s="373"/>
      <c r="H77" s="373"/>
      <c r="J77" s="237"/>
      <c r="K77" s="237"/>
      <c r="L77" s="237"/>
      <c r="M77" s="237"/>
      <c r="N77" s="237"/>
      <c r="O77" s="237"/>
      <c r="P77" s="237"/>
      <c r="Q77" s="237"/>
    </row>
    <row r="78" spans="1:17" ht="8.25">
      <c r="A78" s="358" t="s">
        <v>1129</v>
      </c>
      <c r="B78" s="358"/>
      <c r="C78" s="358"/>
      <c r="D78" s="371">
        <v>0</v>
      </c>
      <c r="E78" s="374"/>
      <c r="F78" s="374"/>
      <c r="G78" s="374"/>
      <c r="H78" s="374"/>
      <c r="J78" s="237"/>
      <c r="K78" s="237"/>
      <c r="L78" s="237"/>
      <c r="M78" s="237"/>
      <c r="N78" s="237"/>
      <c r="O78" s="237"/>
      <c r="P78" s="237"/>
      <c r="Q78" s="237"/>
    </row>
    <row r="79" spans="1:8" ht="8.25">
      <c r="A79" s="358" t="s">
        <v>1130</v>
      </c>
      <c r="B79" s="358"/>
      <c r="C79" s="358"/>
      <c r="D79" s="371">
        <v>0</v>
      </c>
      <c r="E79" s="374"/>
      <c r="F79" s="374"/>
      <c r="G79" s="374"/>
      <c r="H79" s="374"/>
    </row>
    <row r="80" spans="1:8" ht="8.25">
      <c r="A80" s="358" t="s">
        <v>377</v>
      </c>
      <c r="B80" s="358"/>
      <c r="C80" s="358"/>
      <c r="D80" s="372">
        <f>IF(D78=0,,D79/D78*100)</f>
        <v>0</v>
      </c>
      <c r="E80" s="376"/>
      <c r="F80" s="376"/>
      <c r="G80" s="376"/>
      <c r="H80" s="376"/>
    </row>
    <row r="81" spans="1:5" ht="8.25">
      <c r="A81" s="121"/>
      <c r="B81" s="121"/>
      <c r="C81" s="121"/>
      <c r="D81" s="121"/>
      <c r="E81" s="121"/>
    </row>
    <row r="82" spans="1:5" ht="8.25">
      <c r="A82" s="117" t="s">
        <v>1126</v>
      </c>
      <c r="B82" s="117" t="s">
        <v>1127</v>
      </c>
      <c r="C82" s="358" t="s">
        <v>1160</v>
      </c>
      <c r="D82" s="358"/>
      <c r="E82" s="358"/>
    </row>
    <row r="83" spans="1:8" ht="8.25">
      <c r="A83" s="358" t="s">
        <v>1129</v>
      </c>
      <c r="B83" s="358"/>
      <c r="C83" s="358"/>
      <c r="D83" s="371">
        <v>0</v>
      </c>
      <c r="E83" s="374"/>
      <c r="F83" s="374"/>
      <c r="G83" s="374"/>
      <c r="H83" s="374"/>
    </row>
    <row r="84" spans="1:8" ht="8.25">
      <c r="A84" s="358" t="s">
        <v>1130</v>
      </c>
      <c r="B84" s="358"/>
      <c r="C84" s="358"/>
      <c r="D84" s="371">
        <v>0</v>
      </c>
      <c r="E84" s="374"/>
      <c r="F84" s="374"/>
      <c r="G84" s="374"/>
      <c r="H84" s="374"/>
    </row>
    <row r="85" spans="1:8" ht="8.25">
      <c r="A85" s="358" t="s">
        <v>377</v>
      </c>
      <c r="B85" s="358"/>
      <c r="C85" s="358"/>
      <c r="D85" s="372">
        <f>IF(D83=0,,D84/D83*100)</f>
        <v>0</v>
      </c>
      <c r="E85" s="376"/>
      <c r="F85" s="376"/>
      <c r="G85" s="376"/>
      <c r="H85" s="376"/>
    </row>
    <row r="86" spans="1:8" ht="8.25">
      <c r="A86" s="358"/>
      <c r="B86" s="358"/>
      <c r="C86" s="358"/>
      <c r="D86" s="371"/>
      <c r="E86" s="374"/>
      <c r="F86" s="374"/>
      <c r="G86" s="374"/>
      <c r="H86" s="374"/>
    </row>
    <row r="87" spans="1:5" ht="8.25">
      <c r="A87" s="117" t="s">
        <v>1126</v>
      </c>
      <c r="B87" s="117" t="s">
        <v>1127</v>
      </c>
      <c r="C87" s="358" t="s">
        <v>1161</v>
      </c>
      <c r="D87" s="358"/>
      <c r="E87" s="358"/>
    </row>
    <row r="88" spans="1:8" ht="8.25">
      <c r="A88" s="358" t="s">
        <v>1129</v>
      </c>
      <c r="B88" s="358"/>
      <c r="C88" s="358"/>
      <c r="D88" s="371">
        <v>10</v>
      </c>
      <c r="E88" s="374"/>
      <c r="F88" s="374"/>
      <c r="G88" s="374"/>
      <c r="H88" s="374"/>
    </row>
    <row r="89" spans="1:8" ht="8.25">
      <c r="A89" s="358" t="s">
        <v>1130</v>
      </c>
      <c r="B89" s="358"/>
      <c r="C89" s="358"/>
      <c r="D89" s="371">
        <v>10</v>
      </c>
      <c r="E89" s="374"/>
      <c r="F89" s="374"/>
      <c r="G89" s="374"/>
      <c r="H89" s="374"/>
    </row>
    <row r="90" spans="1:8" ht="8.25">
      <c r="A90" s="358" t="s">
        <v>377</v>
      </c>
      <c r="B90" s="358"/>
      <c r="C90" s="358"/>
      <c r="D90" s="372">
        <f>IF(D88=0,,D89/D88*100)</f>
        <v>100</v>
      </c>
      <c r="E90" s="376"/>
      <c r="F90" s="376"/>
      <c r="G90" s="376"/>
      <c r="H90" s="376"/>
    </row>
    <row r="91" spans="1:8" ht="8.25">
      <c r="A91" s="358"/>
      <c r="B91" s="358"/>
      <c r="C91" s="358"/>
      <c r="D91" s="371"/>
      <c r="E91" s="374"/>
      <c r="F91" s="374"/>
      <c r="G91" s="374"/>
      <c r="H91" s="374"/>
    </row>
    <row r="93" spans="1:7" ht="8.25">
      <c r="A93" s="334" t="s">
        <v>375</v>
      </c>
      <c r="B93" s="334"/>
      <c r="C93" s="334"/>
      <c r="D93" s="334"/>
      <c r="E93" s="334"/>
      <c r="F93" s="334"/>
      <c r="G93" s="334"/>
    </row>
    <row r="94" spans="1:8" ht="8.25">
      <c r="A94" s="336" t="s">
        <v>1714</v>
      </c>
      <c r="B94" s="337"/>
      <c r="C94" s="337"/>
      <c r="D94" s="337"/>
      <c r="E94" s="337"/>
      <c r="F94" s="337"/>
      <c r="G94" s="337"/>
      <c r="H94" s="377"/>
    </row>
    <row r="95" spans="1:8" ht="8.25">
      <c r="A95" s="337"/>
      <c r="B95" s="337"/>
      <c r="C95" s="337"/>
      <c r="D95" s="337"/>
      <c r="E95" s="337"/>
      <c r="F95" s="337"/>
      <c r="G95" s="337"/>
      <c r="H95" s="377"/>
    </row>
    <row r="96" spans="1:8" ht="8.25">
      <c r="A96" s="337"/>
      <c r="B96" s="337"/>
      <c r="C96" s="337"/>
      <c r="D96" s="337"/>
      <c r="E96" s="337"/>
      <c r="F96" s="337"/>
      <c r="G96" s="337"/>
      <c r="H96" s="377"/>
    </row>
    <row r="97" spans="1:8" ht="8.25">
      <c r="A97" s="337"/>
      <c r="B97" s="337"/>
      <c r="C97" s="337"/>
      <c r="D97" s="337"/>
      <c r="E97" s="337"/>
      <c r="F97" s="337"/>
      <c r="G97" s="337"/>
      <c r="H97" s="377"/>
    </row>
  </sheetData>
  <sheetProtection/>
  <mergeCells count="65">
    <mergeCell ref="A90:C90"/>
    <mergeCell ref="A88:C88"/>
    <mergeCell ref="A89:C89"/>
    <mergeCell ref="C82:E82"/>
    <mergeCell ref="A83:C83"/>
    <mergeCell ref="A77:C77"/>
    <mergeCell ref="D91:H91"/>
    <mergeCell ref="A93:G93"/>
    <mergeCell ref="A94:H97"/>
    <mergeCell ref="D88:H88"/>
    <mergeCell ref="D89:H89"/>
    <mergeCell ref="D90:H90"/>
    <mergeCell ref="A91:C91"/>
    <mergeCell ref="C87:E87"/>
    <mergeCell ref="D86:H86"/>
    <mergeCell ref="D85:H85"/>
    <mergeCell ref="D84:H84"/>
    <mergeCell ref="A84:C84"/>
    <mergeCell ref="A85:C85"/>
    <mergeCell ref="C76:E76"/>
    <mergeCell ref="A78:C78"/>
    <mergeCell ref="A79:C79"/>
    <mergeCell ref="A80:C80"/>
    <mergeCell ref="D83:H83"/>
    <mergeCell ref="A86:C86"/>
    <mergeCell ref="D77:H77"/>
    <mergeCell ref="D78:H78"/>
    <mergeCell ref="D79:H79"/>
    <mergeCell ref="D80:H80"/>
    <mergeCell ref="A68:G68"/>
    <mergeCell ref="A69:H71"/>
    <mergeCell ref="A73:B73"/>
    <mergeCell ref="C73:E73"/>
    <mergeCell ref="C74:E74"/>
    <mergeCell ref="A75:B75"/>
    <mergeCell ref="C75:E75"/>
    <mergeCell ref="C61:E61"/>
    <mergeCell ref="A62:C62"/>
    <mergeCell ref="D62:H62"/>
    <mergeCell ref="A63:C63"/>
    <mergeCell ref="A64:C64"/>
    <mergeCell ref="A65:C65"/>
    <mergeCell ref="D63:H63"/>
    <mergeCell ref="D64:H64"/>
    <mergeCell ref="D65:H65"/>
    <mergeCell ref="A52:G52"/>
    <mergeCell ref="A53:H55"/>
    <mergeCell ref="A58:B58"/>
    <mergeCell ref="C58:E58"/>
    <mergeCell ref="C59:E59"/>
    <mergeCell ref="A60:B60"/>
    <mergeCell ref="C60:E60"/>
    <mergeCell ref="B38:B40"/>
    <mergeCell ref="C38:C40"/>
    <mergeCell ref="D38:D40"/>
    <mergeCell ref="B41:B43"/>
    <mergeCell ref="C41:C43"/>
    <mergeCell ref="D41:D43"/>
    <mergeCell ref="A5:C8"/>
    <mergeCell ref="A19:H19"/>
    <mergeCell ref="A20:H21"/>
    <mergeCell ref="A31:H31"/>
    <mergeCell ref="A32:H33"/>
    <mergeCell ref="A36:D36"/>
    <mergeCell ref="E36:H36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70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0.28125" style="0" customWidth="1"/>
    <col min="4" max="4" width="19.57421875" style="0" customWidth="1"/>
    <col min="5" max="8" width="9.7109375" style="0" customWidth="1"/>
    <col min="9" max="9" width="5.8515625" style="1" customWidth="1"/>
    <col min="10" max="11" width="9.140625" style="1" customWidth="1"/>
    <col min="12" max="12" width="9.57421875" style="1" bestFit="1" customWidth="1"/>
    <col min="13" max="19" width="9.140625" style="1" customWidth="1"/>
  </cols>
  <sheetData>
    <row r="2" ht="12.75">
      <c r="A2" s="130" t="s">
        <v>1162</v>
      </c>
    </row>
    <row r="4" spans="1:7" ht="19.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9.5" customHeight="1">
      <c r="A5" s="347" t="s">
        <v>1163</v>
      </c>
      <c r="B5" s="348"/>
      <c r="C5" s="349"/>
      <c r="D5" s="48" t="s">
        <v>378</v>
      </c>
      <c r="E5" s="215">
        <f>SUM(E6:E8)</f>
        <v>2968108</v>
      </c>
      <c r="F5" s="215">
        <f>SUM(F6:F8)</f>
        <v>2965108.2300000004</v>
      </c>
      <c r="G5" s="155">
        <f>SUM(H434)</f>
        <v>99.89893325984096</v>
      </c>
    </row>
    <row r="6" spans="1:7" ht="19.5" customHeight="1">
      <c r="A6" s="350"/>
      <c r="B6" s="351"/>
      <c r="C6" s="352"/>
      <c r="D6" s="69" t="s">
        <v>1115</v>
      </c>
      <c r="E6" s="87">
        <f>SUM(E432)</f>
        <v>2800108</v>
      </c>
      <c r="F6" s="87">
        <f>SUM(E433)</f>
        <v>2892558.2300000004</v>
      </c>
      <c r="G6" s="88">
        <f>SUM(E434)</f>
        <v>103.30166657857485</v>
      </c>
    </row>
    <row r="7" spans="1:7" ht="19.5" customHeight="1">
      <c r="A7" s="350"/>
      <c r="B7" s="351"/>
      <c r="C7" s="352"/>
      <c r="D7" s="69" t="s">
        <v>1116</v>
      </c>
      <c r="E7" s="87">
        <f>SUM(F432)</f>
        <v>168000</v>
      </c>
      <c r="F7" s="87">
        <f>SUM(F433)</f>
        <v>72550</v>
      </c>
      <c r="G7" s="88">
        <f>SUM(F434)</f>
        <v>43.18452380952381</v>
      </c>
    </row>
    <row r="8" spans="1:11" ht="19.5" customHeight="1">
      <c r="A8" s="353"/>
      <c r="B8" s="354"/>
      <c r="C8" s="355"/>
      <c r="D8" s="69" t="s">
        <v>381</v>
      </c>
      <c r="E8" s="87">
        <f>SUM(G432)</f>
        <v>0</v>
      </c>
      <c r="F8" s="87">
        <f>SUM(G433)</f>
        <v>0</v>
      </c>
      <c r="G8" s="88">
        <f>SUM(G434)</f>
        <v>0</v>
      </c>
      <c r="J8" s="261"/>
      <c r="K8" s="261"/>
    </row>
    <row r="11" spans="1:8" ht="18.75" customHeight="1">
      <c r="A11" s="135" t="s">
        <v>1164</v>
      </c>
      <c r="B11" s="136"/>
      <c r="C11" s="137"/>
      <c r="D11" s="138"/>
      <c r="E11" s="139">
        <f>SUM(E39,E70,E104,E142,E166,E197,E241,E263,E285,E297,E322,E336,E366,E381)</f>
        <v>2968108</v>
      </c>
      <c r="F11" s="139">
        <f>SUM(F39,F70,F104,F142,F166,F197,F241,F263,F285,F297,F322,F336,F366,F381)</f>
        <v>2965108.23</v>
      </c>
      <c r="G11" s="139">
        <f>SUM(G39,G70,G104,G142,G166,G197,G241,G263,G285,G297,G322,G336,G366,G381)</f>
        <v>3030891</v>
      </c>
      <c r="H11" s="139">
        <f>IF(E11=0,,F11/E11*100)</f>
        <v>99.89893325984094</v>
      </c>
    </row>
    <row r="12" spans="1:8" ht="18.75" customHeight="1">
      <c r="A12" s="27" t="s">
        <v>1027</v>
      </c>
      <c r="B12" s="131" t="s">
        <v>1166</v>
      </c>
      <c r="C12" s="27" t="s">
        <v>389</v>
      </c>
      <c r="D12" s="19" t="s">
        <v>728</v>
      </c>
      <c r="E12" s="40" t="s">
        <v>376</v>
      </c>
      <c r="F12" s="40" t="s">
        <v>152</v>
      </c>
      <c r="G12" s="40" t="s">
        <v>153</v>
      </c>
      <c r="H12" s="18" t="s">
        <v>377</v>
      </c>
    </row>
    <row r="13" spans="1:9" ht="18.75" customHeight="1">
      <c r="A13" s="78" t="s">
        <v>382</v>
      </c>
      <c r="B13" s="140" t="s">
        <v>383</v>
      </c>
      <c r="C13" s="78"/>
      <c r="D13" s="79" t="s">
        <v>374</v>
      </c>
      <c r="E13" s="80"/>
      <c r="F13" s="80"/>
      <c r="G13" s="80"/>
      <c r="H13" s="80"/>
      <c r="I13" s="234"/>
    </row>
    <row r="14" spans="1:8" ht="18.75" customHeight="1">
      <c r="A14" s="47" t="s">
        <v>385</v>
      </c>
      <c r="B14" s="47" t="s">
        <v>386</v>
      </c>
      <c r="C14" s="25" t="s">
        <v>387</v>
      </c>
      <c r="D14" s="38" t="s">
        <v>388</v>
      </c>
      <c r="E14" s="132">
        <f>SUM(E15:E29)</f>
        <v>170877</v>
      </c>
      <c r="F14" s="132">
        <f>SUM(F15:F29)</f>
        <v>151213.19</v>
      </c>
      <c r="G14" s="132">
        <f>SUM(G15:G29)</f>
        <v>167203</v>
      </c>
      <c r="H14" s="132">
        <f aca="true" t="shared" si="0" ref="H14:H39">IF(E14=0,,F14/E14*100)</f>
        <v>88.49241852326527</v>
      </c>
    </row>
    <row r="15" spans="1:8" ht="18.75" customHeight="1">
      <c r="A15" s="68">
        <v>61</v>
      </c>
      <c r="B15" s="73" t="s">
        <v>1167</v>
      </c>
      <c r="C15" s="32" t="s">
        <v>892</v>
      </c>
      <c r="D15" s="69" t="s">
        <v>1572</v>
      </c>
      <c r="E15" s="66">
        <v>95817</v>
      </c>
      <c r="F15" s="66">
        <v>89615.55</v>
      </c>
      <c r="G15" s="34">
        <v>94141</v>
      </c>
      <c r="H15" s="34">
        <f t="shared" si="0"/>
        <v>93.52781865430978</v>
      </c>
    </row>
    <row r="16" spans="1:8" ht="18.75" customHeight="1">
      <c r="A16" s="68">
        <v>62</v>
      </c>
      <c r="B16" s="73" t="s">
        <v>1168</v>
      </c>
      <c r="C16" s="32" t="s">
        <v>892</v>
      </c>
      <c r="D16" s="69" t="s">
        <v>1107</v>
      </c>
      <c r="E16" s="66">
        <v>33649</v>
      </c>
      <c r="F16" s="66">
        <v>31504.65</v>
      </c>
      <c r="G16" s="34">
        <v>32287</v>
      </c>
      <c r="H16" s="34">
        <f t="shared" si="0"/>
        <v>93.6272994739814</v>
      </c>
    </row>
    <row r="17" spans="1:8" ht="18.75" customHeight="1">
      <c r="A17" s="68">
        <v>631</v>
      </c>
      <c r="B17" s="73" t="s">
        <v>1169</v>
      </c>
      <c r="C17" s="32" t="s">
        <v>892</v>
      </c>
      <c r="D17" s="69" t="s">
        <v>982</v>
      </c>
      <c r="E17" s="66">
        <v>159</v>
      </c>
      <c r="F17" s="66">
        <v>85.2</v>
      </c>
      <c r="G17" s="66">
        <v>159</v>
      </c>
      <c r="H17" s="66">
        <f t="shared" si="0"/>
        <v>53.58490566037736</v>
      </c>
    </row>
    <row r="18" spans="1:8" ht="18.75" customHeight="1">
      <c r="A18" s="32">
        <v>632</v>
      </c>
      <c r="B18" s="73" t="s">
        <v>1170</v>
      </c>
      <c r="C18" s="32" t="s">
        <v>892</v>
      </c>
      <c r="D18" s="33" t="s">
        <v>1581</v>
      </c>
      <c r="E18" s="66">
        <v>22385</v>
      </c>
      <c r="F18" s="66">
        <v>21918.56</v>
      </c>
      <c r="G18" s="66">
        <v>22748</v>
      </c>
      <c r="H18" s="66">
        <f t="shared" si="0"/>
        <v>97.91628322537414</v>
      </c>
    </row>
    <row r="19" spans="1:8" ht="18.75" customHeight="1">
      <c r="A19" s="32">
        <v>633</v>
      </c>
      <c r="B19" s="73" t="s">
        <v>1171</v>
      </c>
      <c r="C19" s="32" t="s">
        <v>892</v>
      </c>
      <c r="D19" s="33" t="s">
        <v>1146</v>
      </c>
      <c r="E19" s="66">
        <v>5096</v>
      </c>
      <c r="F19" s="66">
        <v>1807.74</v>
      </c>
      <c r="G19" s="66">
        <v>4006</v>
      </c>
      <c r="H19" s="66">
        <f t="shared" si="0"/>
        <v>35.47370486656201</v>
      </c>
    </row>
    <row r="20" spans="1:8" ht="18.75" customHeight="1">
      <c r="A20" s="32">
        <v>634</v>
      </c>
      <c r="B20" s="73" t="s">
        <v>1172</v>
      </c>
      <c r="C20" s="32" t="s">
        <v>892</v>
      </c>
      <c r="D20" s="33" t="s">
        <v>1147</v>
      </c>
      <c r="E20" s="66">
        <v>0</v>
      </c>
      <c r="F20" s="66">
        <v>0</v>
      </c>
      <c r="G20" s="66">
        <v>0</v>
      </c>
      <c r="H20" s="66">
        <f t="shared" si="0"/>
        <v>0</v>
      </c>
    </row>
    <row r="21" spans="1:8" ht="18.75" customHeight="1">
      <c r="A21" s="32">
        <v>635</v>
      </c>
      <c r="B21" s="73" t="s">
        <v>1173</v>
      </c>
      <c r="C21" s="32" t="s">
        <v>892</v>
      </c>
      <c r="D21" s="33" t="s">
        <v>405</v>
      </c>
      <c r="E21" s="66">
        <v>8907</v>
      </c>
      <c r="F21" s="66">
        <v>1230.18</v>
      </c>
      <c r="G21" s="66">
        <v>9114</v>
      </c>
      <c r="H21" s="66">
        <f t="shared" si="0"/>
        <v>13.811384304479624</v>
      </c>
    </row>
    <row r="22" spans="1:8" ht="18.75" customHeight="1">
      <c r="A22" s="32">
        <v>637</v>
      </c>
      <c r="B22" s="73" t="s">
        <v>1174</v>
      </c>
      <c r="C22" s="32" t="s">
        <v>892</v>
      </c>
      <c r="D22" s="33" t="s">
        <v>988</v>
      </c>
      <c r="E22" s="66">
        <v>4700</v>
      </c>
      <c r="F22" s="66">
        <v>4524.09</v>
      </c>
      <c r="G22" s="66">
        <v>4220</v>
      </c>
      <c r="H22" s="66">
        <f t="shared" si="0"/>
        <v>96.2572340425532</v>
      </c>
    </row>
    <row r="23" spans="1:8" ht="18.75" customHeight="1">
      <c r="A23" s="65">
        <v>642015</v>
      </c>
      <c r="B23" s="73" t="s">
        <v>1175</v>
      </c>
      <c r="C23" s="32" t="s">
        <v>892</v>
      </c>
      <c r="D23" s="70" t="s">
        <v>1791</v>
      </c>
      <c r="E23" s="66">
        <v>164</v>
      </c>
      <c r="F23" s="66">
        <v>527.22</v>
      </c>
      <c r="G23" s="66">
        <v>528</v>
      </c>
      <c r="H23" s="66">
        <f t="shared" si="0"/>
        <v>321.4756097560976</v>
      </c>
    </row>
    <row r="24" spans="1:8" ht="18.75" customHeight="1">
      <c r="A24" s="32">
        <v>651</v>
      </c>
      <c r="B24" s="73" t="s">
        <v>1176</v>
      </c>
      <c r="C24" s="32" t="s">
        <v>892</v>
      </c>
      <c r="D24" s="70" t="s">
        <v>750</v>
      </c>
      <c r="E24" s="45">
        <v>0</v>
      </c>
      <c r="F24" s="45">
        <v>0</v>
      </c>
      <c r="G24" s="45">
        <v>0</v>
      </c>
      <c r="H24" s="66">
        <f t="shared" si="0"/>
        <v>0</v>
      </c>
    </row>
    <row r="25" spans="1:8" ht="18.75" customHeight="1">
      <c r="A25" s="32" t="s">
        <v>1405</v>
      </c>
      <c r="B25" s="73" t="s">
        <v>1177</v>
      </c>
      <c r="C25" s="32" t="s">
        <v>892</v>
      </c>
      <c r="D25" s="70" t="s">
        <v>1293</v>
      </c>
      <c r="E25" s="45">
        <v>0</v>
      </c>
      <c r="F25" s="45">
        <v>0</v>
      </c>
      <c r="G25" s="45">
        <v>0</v>
      </c>
      <c r="H25" s="66">
        <f t="shared" si="0"/>
        <v>0</v>
      </c>
    </row>
    <row r="26" spans="1:8" ht="18.75" customHeight="1">
      <c r="A26" s="32">
        <v>716</v>
      </c>
      <c r="B26" s="73" t="s">
        <v>1178</v>
      </c>
      <c r="C26" s="32" t="s">
        <v>892</v>
      </c>
      <c r="D26" s="70" t="s">
        <v>1542</v>
      </c>
      <c r="E26" s="45">
        <v>0</v>
      </c>
      <c r="F26" s="45">
        <v>0</v>
      </c>
      <c r="G26" s="45">
        <v>0</v>
      </c>
      <c r="H26" s="66">
        <f t="shared" si="0"/>
        <v>0</v>
      </c>
    </row>
    <row r="27" spans="1:8" ht="18.75" customHeight="1">
      <c r="A27" s="32">
        <v>717</v>
      </c>
      <c r="B27" s="73" t="s">
        <v>1179</v>
      </c>
      <c r="C27" s="32" t="s">
        <v>892</v>
      </c>
      <c r="D27" s="70" t="s">
        <v>1588</v>
      </c>
      <c r="E27" s="45">
        <v>0</v>
      </c>
      <c r="F27" s="45">
        <v>0</v>
      </c>
      <c r="G27" s="45">
        <v>0</v>
      </c>
      <c r="H27" s="66">
        <f t="shared" si="0"/>
        <v>0</v>
      </c>
    </row>
    <row r="28" spans="1:8" ht="18.75" customHeight="1">
      <c r="A28" s="32">
        <v>717</v>
      </c>
      <c r="B28" s="73" t="s">
        <v>1180</v>
      </c>
      <c r="C28" s="32" t="s">
        <v>892</v>
      </c>
      <c r="D28" s="70" t="s">
        <v>751</v>
      </c>
      <c r="E28" s="45">
        <v>0</v>
      </c>
      <c r="F28" s="45">
        <v>0</v>
      </c>
      <c r="G28" s="45">
        <v>0</v>
      </c>
      <c r="H28" s="66">
        <f t="shared" si="0"/>
        <v>0</v>
      </c>
    </row>
    <row r="29" spans="1:8" ht="18.75" customHeight="1">
      <c r="A29" s="32">
        <v>821005</v>
      </c>
      <c r="B29" s="73" t="s">
        <v>1181</v>
      </c>
      <c r="C29" s="32" t="s">
        <v>892</v>
      </c>
      <c r="D29" s="70" t="s">
        <v>752</v>
      </c>
      <c r="E29" s="45">
        <v>0</v>
      </c>
      <c r="F29" s="45">
        <v>0</v>
      </c>
      <c r="G29" s="45">
        <v>0</v>
      </c>
      <c r="H29" s="34">
        <f t="shared" si="0"/>
        <v>0</v>
      </c>
    </row>
    <row r="30" spans="1:8" ht="18.75" customHeight="1">
      <c r="A30" s="47" t="s">
        <v>266</v>
      </c>
      <c r="B30" s="47" t="s">
        <v>267</v>
      </c>
      <c r="C30" s="25" t="s">
        <v>387</v>
      </c>
      <c r="D30" s="17" t="s">
        <v>991</v>
      </c>
      <c r="E30" s="71">
        <f>SUM(E31:E32)</f>
        <v>9665</v>
      </c>
      <c r="F30" s="71">
        <f>SUM(F31:F32)</f>
        <v>4563.67</v>
      </c>
      <c r="G30" s="71">
        <f>SUM(G31:G32)</f>
        <v>4564</v>
      </c>
      <c r="H30" s="26">
        <f t="shared" si="0"/>
        <v>47.21852043455768</v>
      </c>
    </row>
    <row r="31" spans="1:8" ht="18.75" customHeight="1">
      <c r="A31" s="32">
        <v>600</v>
      </c>
      <c r="B31" s="73" t="s">
        <v>1406</v>
      </c>
      <c r="C31" s="32" t="s">
        <v>892</v>
      </c>
      <c r="D31" s="33" t="s">
        <v>749</v>
      </c>
      <c r="E31" s="66">
        <v>9665</v>
      </c>
      <c r="F31" s="66">
        <v>4556.74</v>
      </c>
      <c r="G31" s="34">
        <v>4557</v>
      </c>
      <c r="H31" s="34">
        <f t="shared" si="0"/>
        <v>47.146818416968436</v>
      </c>
    </row>
    <row r="32" spans="1:8" ht="18.75" customHeight="1">
      <c r="A32" s="32">
        <v>633</v>
      </c>
      <c r="B32" s="73" t="s">
        <v>1407</v>
      </c>
      <c r="C32" s="32" t="s">
        <v>421</v>
      </c>
      <c r="D32" s="33" t="s">
        <v>1005</v>
      </c>
      <c r="E32" s="34">
        <v>0</v>
      </c>
      <c r="F32" s="34">
        <v>6.93</v>
      </c>
      <c r="G32" s="34">
        <v>7</v>
      </c>
      <c r="H32" s="34">
        <f t="shared" si="0"/>
        <v>0</v>
      </c>
    </row>
    <row r="33" spans="1:8" ht="18.75" customHeight="1">
      <c r="A33" s="47" t="s">
        <v>274</v>
      </c>
      <c r="B33" s="47" t="s">
        <v>275</v>
      </c>
      <c r="C33" s="25" t="s">
        <v>387</v>
      </c>
      <c r="D33" s="17" t="s">
        <v>276</v>
      </c>
      <c r="E33" s="71">
        <f>SUM(E34:E35)</f>
        <v>0</v>
      </c>
      <c r="F33" s="71">
        <f>SUM(F34:F35)</f>
        <v>39.24</v>
      </c>
      <c r="G33" s="71">
        <f>SUM(G34:G35)</f>
        <v>39</v>
      </c>
      <c r="H33" s="26">
        <f>IF(E33=0,,F33/E33*100)</f>
        <v>0</v>
      </c>
    </row>
    <row r="34" spans="1:8" ht="18.75" customHeight="1">
      <c r="A34" s="32">
        <v>633</v>
      </c>
      <c r="B34" s="73" t="s">
        <v>1409</v>
      </c>
      <c r="C34" s="32" t="s">
        <v>101</v>
      </c>
      <c r="D34" s="33" t="s">
        <v>1005</v>
      </c>
      <c r="E34" s="67">
        <v>0</v>
      </c>
      <c r="F34" s="67">
        <v>39.24</v>
      </c>
      <c r="G34" s="34">
        <v>39</v>
      </c>
      <c r="H34" s="34">
        <f>IF(E34=0,,F34/E34*100)</f>
        <v>0</v>
      </c>
    </row>
    <row r="35" spans="1:8" ht="18.75" customHeight="1">
      <c r="A35" s="65"/>
      <c r="B35" s="73" t="s">
        <v>1411</v>
      </c>
      <c r="C35" s="65" t="s">
        <v>892</v>
      </c>
      <c r="D35" s="70"/>
      <c r="E35" s="66"/>
      <c r="F35" s="66"/>
      <c r="G35" s="66"/>
      <c r="H35" s="34">
        <f>IF(E35=0,,F35/E35*100)</f>
        <v>0</v>
      </c>
    </row>
    <row r="36" spans="1:8" ht="18.75" customHeight="1">
      <c r="A36" s="47" t="s">
        <v>278</v>
      </c>
      <c r="B36" s="47" t="s">
        <v>279</v>
      </c>
      <c r="C36" s="25" t="s">
        <v>387</v>
      </c>
      <c r="D36" s="17" t="s">
        <v>280</v>
      </c>
      <c r="E36" s="71">
        <f>SUM(E37:E38)</f>
        <v>0</v>
      </c>
      <c r="F36" s="71">
        <f>SUM(F37:F38)</f>
        <v>131.28</v>
      </c>
      <c r="G36" s="71">
        <f>SUM(G37:G38)</f>
        <v>0</v>
      </c>
      <c r="H36" s="26">
        <f>IF(E36=0,,F36/E36*100)</f>
        <v>0</v>
      </c>
    </row>
    <row r="37" spans="1:8" ht="18.75" customHeight="1">
      <c r="A37" s="32">
        <v>633</v>
      </c>
      <c r="B37" s="73" t="s">
        <v>1409</v>
      </c>
      <c r="C37" s="65" t="s">
        <v>892</v>
      </c>
      <c r="D37" s="33" t="s">
        <v>1711</v>
      </c>
      <c r="E37" s="67">
        <v>0</v>
      </c>
      <c r="F37" s="67">
        <v>131.28</v>
      </c>
      <c r="G37" s="34">
        <v>0</v>
      </c>
      <c r="H37" s="34">
        <f t="shared" si="0"/>
        <v>0</v>
      </c>
    </row>
    <row r="38" spans="1:8" ht="18.75" customHeight="1">
      <c r="A38" s="65"/>
      <c r="B38" s="73" t="s">
        <v>1411</v>
      </c>
      <c r="C38" s="65" t="s">
        <v>892</v>
      </c>
      <c r="D38" s="70"/>
      <c r="E38" s="66"/>
      <c r="F38" s="66"/>
      <c r="G38" s="66"/>
      <c r="H38" s="34">
        <f t="shared" si="0"/>
        <v>0</v>
      </c>
    </row>
    <row r="39" spans="1:8" ht="18.75" customHeight="1">
      <c r="A39" s="24"/>
      <c r="B39" s="72"/>
      <c r="C39" s="23" t="s">
        <v>892</v>
      </c>
      <c r="D39" s="48" t="s">
        <v>378</v>
      </c>
      <c r="E39" s="50">
        <f>SUM(E36,E30,E14,E33)</f>
        <v>180542</v>
      </c>
      <c r="F39" s="50">
        <f>SUM(F36,F30,F14,F33)</f>
        <v>155947.38</v>
      </c>
      <c r="G39" s="50">
        <f>SUM(G36,G30,G14,G33)</f>
        <v>171806</v>
      </c>
      <c r="H39" s="50">
        <f t="shared" si="0"/>
        <v>86.37734156041253</v>
      </c>
    </row>
    <row r="40" spans="1:8" ht="12.75">
      <c r="A40" s="58"/>
      <c r="B40" s="59"/>
      <c r="C40" s="60"/>
      <c r="D40" s="61"/>
      <c r="E40" s="58"/>
      <c r="F40" s="58"/>
      <c r="G40" s="58"/>
      <c r="H40" s="58"/>
    </row>
    <row r="41" spans="1:8" ht="12.75">
      <c r="A41" s="334" t="s">
        <v>979</v>
      </c>
      <c r="B41" s="334"/>
      <c r="C41" s="334"/>
      <c r="D41" s="334"/>
      <c r="E41" s="334"/>
      <c r="F41" s="334"/>
      <c r="G41" s="334"/>
      <c r="H41" s="335"/>
    </row>
    <row r="42" spans="1:11" ht="35.25" customHeight="1">
      <c r="A42" s="336" t="s">
        <v>149</v>
      </c>
      <c r="B42" s="337"/>
      <c r="C42" s="337"/>
      <c r="D42" s="337"/>
      <c r="E42" s="337"/>
      <c r="F42" s="337"/>
      <c r="G42" s="337"/>
      <c r="H42" s="337"/>
      <c r="I42" s="234"/>
      <c r="J42" s="234"/>
      <c r="K42" s="234"/>
    </row>
    <row r="43" spans="1:8" ht="28.5" customHeight="1">
      <c r="A43" s="337"/>
      <c r="B43" s="337"/>
      <c r="C43" s="337"/>
      <c r="D43" s="337"/>
      <c r="E43" s="337"/>
      <c r="F43" s="337"/>
      <c r="G43" s="337"/>
      <c r="H43" s="337"/>
    </row>
    <row r="44" spans="1:9" ht="12.75">
      <c r="A44" s="58"/>
      <c r="B44" s="59"/>
      <c r="C44" s="60"/>
      <c r="D44" s="61"/>
      <c r="E44" s="58"/>
      <c r="F44" s="58"/>
      <c r="G44" s="58"/>
      <c r="H44" s="58"/>
      <c r="I44" s="234"/>
    </row>
    <row r="45" spans="1:8" ht="20.25" customHeight="1">
      <c r="A45" s="27" t="s">
        <v>1027</v>
      </c>
      <c r="B45" s="131" t="s">
        <v>20</v>
      </c>
      <c r="C45" s="27" t="s">
        <v>389</v>
      </c>
      <c r="D45" s="19" t="s">
        <v>726</v>
      </c>
      <c r="E45" s="40" t="s">
        <v>376</v>
      </c>
      <c r="F45" s="40" t="s">
        <v>152</v>
      </c>
      <c r="G45" s="40" t="s">
        <v>153</v>
      </c>
      <c r="H45" s="18" t="s">
        <v>377</v>
      </c>
    </row>
    <row r="46" spans="1:8" ht="20.25" customHeight="1">
      <c r="A46" s="78" t="s">
        <v>382</v>
      </c>
      <c r="B46" s="140" t="s">
        <v>383</v>
      </c>
      <c r="C46" s="78"/>
      <c r="D46" s="79" t="s">
        <v>374</v>
      </c>
      <c r="E46" s="80"/>
      <c r="F46" s="80"/>
      <c r="G46" s="80"/>
      <c r="H46" s="80"/>
    </row>
    <row r="47" spans="1:8" ht="20.25" customHeight="1">
      <c r="A47" s="47" t="s">
        <v>385</v>
      </c>
      <c r="B47" s="47" t="s">
        <v>386</v>
      </c>
      <c r="C47" s="25" t="s">
        <v>387</v>
      </c>
      <c r="D47" s="38" t="s">
        <v>388</v>
      </c>
      <c r="E47" s="132">
        <f>SUM(E48:E60)</f>
        <v>138476</v>
      </c>
      <c r="F47" s="132">
        <f>SUM(F48:F60)</f>
        <v>130326.26</v>
      </c>
      <c r="G47" s="132">
        <f>SUM(G48:G60)</f>
        <v>140512</v>
      </c>
      <c r="H47" s="132">
        <f aca="true" t="shared" si="1" ref="H47:H70">IF(E47=0,,F47/E47*100)</f>
        <v>94.11469135445853</v>
      </c>
    </row>
    <row r="48" spans="1:8" ht="20.25" customHeight="1">
      <c r="A48" s="68">
        <v>61</v>
      </c>
      <c r="B48" s="73" t="s">
        <v>753</v>
      </c>
      <c r="C48" s="32" t="s">
        <v>892</v>
      </c>
      <c r="D48" s="69" t="s">
        <v>1572</v>
      </c>
      <c r="E48" s="66">
        <v>83780</v>
      </c>
      <c r="F48" s="66">
        <v>84934.63</v>
      </c>
      <c r="G48" s="34">
        <v>84934</v>
      </c>
      <c r="H48" s="34">
        <f t="shared" si="1"/>
        <v>101.37816901408452</v>
      </c>
    </row>
    <row r="49" spans="1:8" ht="20.25" customHeight="1">
      <c r="A49" s="68">
        <v>62</v>
      </c>
      <c r="B49" s="73" t="s">
        <v>754</v>
      </c>
      <c r="C49" s="32" t="s">
        <v>892</v>
      </c>
      <c r="D49" s="69" t="s">
        <v>1107</v>
      </c>
      <c r="E49" s="66">
        <v>29280</v>
      </c>
      <c r="F49" s="66">
        <v>30181.78</v>
      </c>
      <c r="G49" s="34">
        <v>30182</v>
      </c>
      <c r="H49" s="34">
        <f t="shared" si="1"/>
        <v>103.07984972677595</v>
      </c>
    </row>
    <row r="50" spans="1:8" ht="20.25" customHeight="1">
      <c r="A50" s="68">
        <v>631</v>
      </c>
      <c r="B50" s="73" t="s">
        <v>755</v>
      </c>
      <c r="C50" s="32" t="s">
        <v>892</v>
      </c>
      <c r="D50" s="69" t="s">
        <v>982</v>
      </c>
      <c r="E50" s="66">
        <v>330</v>
      </c>
      <c r="F50" s="66">
        <v>47.2</v>
      </c>
      <c r="G50" s="66">
        <v>330</v>
      </c>
      <c r="H50" s="66">
        <f t="shared" si="1"/>
        <v>14.303030303030303</v>
      </c>
    </row>
    <row r="51" spans="1:8" ht="20.25" customHeight="1">
      <c r="A51" s="32">
        <v>632</v>
      </c>
      <c r="B51" s="73" t="s">
        <v>756</v>
      </c>
      <c r="C51" s="32" t="s">
        <v>892</v>
      </c>
      <c r="D51" s="33" t="s">
        <v>1581</v>
      </c>
      <c r="E51" s="66">
        <v>8375</v>
      </c>
      <c r="F51" s="66">
        <v>4981.85</v>
      </c>
      <c r="G51" s="66">
        <v>8375</v>
      </c>
      <c r="H51" s="66">
        <f t="shared" si="1"/>
        <v>59.484776119402994</v>
      </c>
    </row>
    <row r="52" spans="1:8" ht="20.25" customHeight="1">
      <c r="A52" s="32">
        <v>633</v>
      </c>
      <c r="B52" s="73" t="s">
        <v>757</v>
      </c>
      <c r="C52" s="32" t="s">
        <v>892</v>
      </c>
      <c r="D52" s="33" t="s">
        <v>1146</v>
      </c>
      <c r="E52" s="66">
        <v>6443</v>
      </c>
      <c r="F52" s="66">
        <v>2942.73</v>
      </c>
      <c r="G52" s="66">
        <v>5743</v>
      </c>
      <c r="H52" s="66">
        <f t="shared" si="1"/>
        <v>45.673288840602204</v>
      </c>
    </row>
    <row r="53" spans="1:8" ht="20.25" customHeight="1">
      <c r="A53" s="32">
        <v>634</v>
      </c>
      <c r="B53" s="73" t="s">
        <v>758</v>
      </c>
      <c r="C53" s="32" t="s">
        <v>892</v>
      </c>
      <c r="D53" s="33" t="s">
        <v>1147</v>
      </c>
      <c r="E53" s="66">
        <v>0</v>
      </c>
      <c r="F53" s="66">
        <v>0</v>
      </c>
      <c r="G53" s="66">
        <v>0</v>
      </c>
      <c r="H53" s="66">
        <f t="shared" si="1"/>
        <v>0</v>
      </c>
    </row>
    <row r="54" spans="1:8" ht="20.25" customHeight="1">
      <c r="A54" s="32">
        <v>635</v>
      </c>
      <c r="B54" s="73" t="s">
        <v>759</v>
      </c>
      <c r="C54" s="32" t="s">
        <v>892</v>
      </c>
      <c r="D54" s="33" t="s">
        <v>405</v>
      </c>
      <c r="E54" s="66">
        <v>4745</v>
      </c>
      <c r="F54" s="66">
        <v>1928.87</v>
      </c>
      <c r="G54" s="66">
        <v>3945</v>
      </c>
      <c r="H54" s="66">
        <f t="shared" si="1"/>
        <v>40.65057955742887</v>
      </c>
    </row>
    <row r="55" spans="1:9" ht="20.25" customHeight="1">
      <c r="A55" s="32">
        <v>637</v>
      </c>
      <c r="B55" s="73" t="s">
        <v>760</v>
      </c>
      <c r="C55" s="32" t="s">
        <v>892</v>
      </c>
      <c r="D55" s="33" t="s">
        <v>988</v>
      </c>
      <c r="E55" s="66">
        <v>5298</v>
      </c>
      <c r="F55" s="66">
        <v>5171.89</v>
      </c>
      <c r="G55" s="66">
        <v>6798</v>
      </c>
      <c r="H55" s="66">
        <f t="shared" si="1"/>
        <v>97.6196677991695</v>
      </c>
      <c r="I55" s="234"/>
    </row>
    <row r="56" spans="1:9" ht="20.25" customHeight="1">
      <c r="A56" s="65">
        <v>642</v>
      </c>
      <c r="B56" s="73" t="s">
        <v>761</v>
      </c>
      <c r="C56" s="32" t="s">
        <v>892</v>
      </c>
      <c r="D56" s="70" t="s">
        <v>1412</v>
      </c>
      <c r="E56" s="133">
        <v>225</v>
      </c>
      <c r="F56" s="66">
        <v>137.31</v>
      </c>
      <c r="G56" s="66">
        <v>205</v>
      </c>
      <c r="H56" s="66">
        <f t="shared" si="1"/>
        <v>61.026666666666664</v>
      </c>
      <c r="I56" s="234"/>
    </row>
    <row r="57" spans="1:8" ht="20.25" customHeight="1">
      <c r="A57" s="32" t="s">
        <v>1405</v>
      </c>
      <c r="B57" s="73" t="s">
        <v>762</v>
      </c>
      <c r="C57" s="32" t="s">
        <v>892</v>
      </c>
      <c r="D57" s="33" t="s">
        <v>1293</v>
      </c>
      <c r="E57" s="45">
        <v>0</v>
      </c>
      <c r="F57" s="45">
        <v>0</v>
      </c>
      <c r="G57" s="45">
        <v>0</v>
      </c>
      <c r="H57" s="66">
        <f t="shared" si="1"/>
        <v>0</v>
      </c>
    </row>
    <row r="58" spans="1:8" ht="20.25" customHeight="1">
      <c r="A58" s="65">
        <v>716</v>
      </c>
      <c r="B58" s="73" t="s">
        <v>763</v>
      </c>
      <c r="C58" s="32" t="s">
        <v>892</v>
      </c>
      <c r="D58" s="70" t="s">
        <v>1542</v>
      </c>
      <c r="E58" s="45">
        <v>0</v>
      </c>
      <c r="F58" s="45">
        <v>0</v>
      </c>
      <c r="G58" s="45">
        <v>0</v>
      </c>
      <c r="H58" s="66">
        <f t="shared" si="1"/>
        <v>0</v>
      </c>
    </row>
    <row r="59" spans="1:8" ht="20.25" customHeight="1">
      <c r="A59" s="65">
        <v>717</v>
      </c>
      <c r="B59" s="73" t="s">
        <v>764</v>
      </c>
      <c r="C59" s="32" t="s">
        <v>892</v>
      </c>
      <c r="D59" s="70" t="s">
        <v>1588</v>
      </c>
      <c r="E59" s="45">
        <v>0</v>
      </c>
      <c r="F59" s="45">
        <v>0</v>
      </c>
      <c r="G59" s="45">
        <v>0</v>
      </c>
      <c r="H59" s="66">
        <f t="shared" si="1"/>
        <v>0</v>
      </c>
    </row>
    <row r="60" spans="1:8" ht="20.25" customHeight="1">
      <c r="A60" s="32"/>
      <c r="B60" s="73" t="s">
        <v>1179</v>
      </c>
      <c r="C60" s="32" t="s">
        <v>892</v>
      </c>
      <c r="D60" s="70"/>
      <c r="E60" s="66"/>
      <c r="F60" s="133"/>
      <c r="G60" s="66"/>
      <c r="H60" s="66">
        <f t="shared" si="1"/>
        <v>0</v>
      </c>
    </row>
    <row r="61" spans="1:8" ht="20.25" customHeight="1">
      <c r="A61" s="47" t="s">
        <v>266</v>
      </c>
      <c r="B61" s="47" t="s">
        <v>267</v>
      </c>
      <c r="C61" s="25" t="s">
        <v>387</v>
      </c>
      <c r="D61" s="17" t="s">
        <v>991</v>
      </c>
      <c r="E61" s="71">
        <f>SUM(E62:E63)</f>
        <v>8907</v>
      </c>
      <c r="F61" s="71">
        <f>SUM(F62:F63)</f>
        <v>5052.73</v>
      </c>
      <c r="G61" s="71">
        <f>SUM(G62:G63)</f>
        <v>5053</v>
      </c>
      <c r="H61" s="26">
        <f t="shared" si="1"/>
        <v>56.72762995396879</v>
      </c>
    </row>
    <row r="62" spans="1:8" ht="20.25" customHeight="1">
      <c r="A62" s="65">
        <v>600</v>
      </c>
      <c r="B62" s="73" t="s">
        <v>1413</v>
      </c>
      <c r="C62" s="32" t="s">
        <v>892</v>
      </c>
      <c r="D62" s="70" t="s">
        <v>1028</v>
      </c>
      <c r="E62" s="66">
        <v>8907</v>
      </c>
      <c r="F62" s="133">
        <v>5045</v>
      </c>
      <c r="G62" s="66">
        <v>5045</v>
      </c>
      <c r="H62" s="66">
        <f t="shared" si="1"/>
        <v>56.64084427977995</v>
      </c>
    </row>
    <row r="63" spans="1:8" ht="20.25" customHeight="1">
      <c r="A63" s="65">
        <v>600</v>
      </c>
      <c r="B63" s="73" t="s">
        <v>1414</v>
      </c>
      <c r="C63" s="65" t="s">
        <v>892</v>
      </c>
      <c r="D63" s="33" t="s">
        <v>1003</v>
      </c>
      <c r="E63" s="66">
        <v>0</v>
      </c>
      <c r="F63" s="66">
        <v>7.73</v>
      </c>
      <c r="G63" s="66">
        <v>8</v>
      </c>
      <c r="H63" s="66">
        <f t="shared" si="1"/>
        <v>0</v>
      </c>
    </row>
    <row r="64" spans="1:8" ht="20.25" customHeight="1">
      <c r="A64" s="47" t="s">
        <v>274</v>
      </c>
      <c r="B64" s="47" t="s">
        <v>275</v>
      </c>
      <c r="C64" s="25" t="s">
        <v>387</v>
      </c>
      <c r="D64" s="17" t="s">
        <v>276</v>
      </c>
      <c r="E64" s="71">
        <f>SUM(E65:E66)</f>
        <v>0</v>
      </c>
      <c r="F64" s="71">
        <f>SUM(F65:F66)</f>
        <v>43.77</v>
      </c>
      <c r="G64" s="71">
        <f>SUM(G65:G66)</f>
        <v>44</v>
      </c>
      <c r="H64" s="26">
        <f t="shared" si="1"/>
        <v>0</v>
      </c>
    </row>
    <row r="65" spans="1:8" ht="20.25" customHeight="1">
      <c r="A65" s="32">
        <v>633</v>
      </c>
      <c r="B65" s="73" t="s">
        <v>1001</v>
      </c>
      <c r="C65" s="65" t="s">
        <v>733</v>
      </c>
      <c r="D65" s="33" t="s">
        <v>1002</v>
      </c>
      <c r="E65" s="133">
        <v>0</v>
      </c>
      <c r="F65" s="67">
        <v>43.77</v>
      </c>
      <c r="G65" s="66">
        <v>44</v>
      </c>
      <c r="H65" s="66">
        <f t="shared" si="1"/>
        <v>0</v>
      </c>
    </row>
    <row r="66" spans="1:8" ht="20.25" customHeight="1">
      <c r="A66" s="65"/>
      <c r="B66" s="64"/>
      <c r="C66" s="65"/>
      <c r="D66" s="70"/>
      <c r="E66" s="66"/>
      <c r="F66" s="66"/>
      <c r="G66" s="66"/>
      <c r="H66" s="66">
        <f t="shared" si="1"/>
        <v>0</v>
      </c>
    </row>
    <row r="67" spans="1:8" ht="20.25" customHeight="1">
      <c r="A67" s="47" t="s">
        <v>278</v>
      </c>
      <c r="B67" s="47" t="s">
        <v>279</v>
      </c>
      <c r="C67" s="25" t="s">
        <v>387</v>
      </c>
      <c r="D67" s="17" t="s">
        <v>280</v>
      </c>
      <c r="E67" s="71">
        <f>SUM(E68:E69)</f>
        <v>0</v>
      </c>
      <c r="F67" s="71">
        <f>SUM(F68:F69)</f>
        <v>132.87</v>
      </c>
      <c r="G67" s="71">
        <f>SUM(G68:G69)</f>
        <v>0</v>
      </c>
      <c r="H67" s="26">
        <f t="shared" si="1"/>
        <v>0</v>
      </c>
    </row>
    <row r="68" spans="1:8" ht="20.25" customHeight="1">
      <c r="A68" s="32">
        <v>633</v>
      </c>
      <c r="B68" s="73" t="s">
        <v>999</v>
      </c>
      <c r="C68" s="32" t="s">
        <v>892</v>
      </c>
      <c r="D68" s="33" t="s">
        <v>998</v>
      </c>
      <c r="E68" s="66">
        <v>0</v>
      </c>
      <c r="F68" s="66">
        <v>132.87</v>
      </c>
      <c r="G68" s="66">
        <v>0</v>
      </c>
      <c r="H68" s="66">
        <f t="shared" si="1"/>
        <v>0</v>
      </c>
    </row>
    <row r="69" spans="1:8" ht="20.25" customHeight="1">
      <c r="A69" s="65"/>
      <c r="B69" s="73" t="s">
        <v>1000</v>
      </c>
      <c r="C69" s="65" t="s">
        <v>892</v>
      </c>
      <c r="D69" s="70"/>
      <c r="E69" s="66"/>
      <c r="F69" s="66"/>
      <c r="G69" s="66"/>
      <c r="H69" s="66">
        <f t="shared" si="1"/>
        <v>0</v>
      </c>
    </row>
    <row r="70" spans="1:8" ht="20.25" customHeight="1">
      <c r="A70" s="24"/>
      <c r="B70" s="72"/>
      <c r="C70" s="23" t="s">
        <v>892</v>
      </c>
      <c r="D70" s="48" t="s">
        <v>378</v>
      </c>
      <c r="E70" s="50">
        <f>SUM(E61,E47,E67,E64)</f>
        <v>147383</v>
      </c>
      <c r="F70" s="50">
        <f>SUM(F61,F47,F67,F64)</f>
        <v>135555.62999999998</v>
      </c>
      <c r="G70" s="50">
        <f>SUM(G61,G47,G67,G64)</f>
        <v>145609</v>
      </c>
      <c r="H70" s="50">
        <f t="shared" si="1"/>
        <v>91.9750785368733</v>
      </c>
    </row>
    <row r="71" spans="1:8" ht="12.75">
      <c r="A71" s="58"/>
      <c r="B71" s="59"/>
      <c r="C71" s="60"/>
      <c r="D71" s="61"/>
      <c r="E71" s="58"/>
      <c r="F71" s="58"/>
      <c r="G71" s="58"/>
      <c r="H71" s="58"/>
    </row>
    <row r="72" spans="1:8" ht="12.75">
      <c r="A72" s="334" t="s">
        <v>979</v>
      </c>
      <c r="B72" s="334"/>
      <c r="C72" s="334"/>
      <c r="D72" s="334"/>
      <c r="E72" s="334"/>
      <c r="F72" s="334"/>
      <c r="G72" s="334"/>
      <c r="H72" s="335"/>
    </row>
    <row r="73" spans="1:8" ht="40.5" customHeight="1">
      <c r="A73" s="336" t="s">
        <v>150</v>
      </c>
      <c r="B73" s="337"/>
      <c r="C73" s="337"/>
      <c r="D73" s="337"/>
      <c r="E73" s="337"/>
      <c r="F73" s="337"/>
      <c r="G73" s="337"/>
      <c r="H73" s="337"/>
    </row>
    <row r="74" spans="1:8" ht="12.75">
      <c r="A74" s="337"/>
      <c r="B74" s="337"/>
      <c r="C74" s="337"/>
      <c r="D74" s="337"/>
      <c r="E74" s="337"/>
      <c r="F74" s="337"/>
      <c r="G74" s="337"/>
      <c r="H74" s="337"/>
    </row>
    <row r="75" spans="1:8" ht="12.75">
      <c r="A75" s="58"/>
      <c r="B75" s="59"/>
      <c r="C75" s="60"/>
      <c r="D75" s="61"/>
      <c r="E75" s="58"/>
      <c r="F75" s="58"/>
      <c r="G75" s="58"/>
      <c r="H75" s="58"/>
    </row>
    <row r="76" spans="1:8" ht="21" customHeight="1">
      <c r="A76" s="27" t="s">
        <v>1027</v>
      </c>
      <c r="B76" s="131" t="s">
        <v>21</v>
      </c>
      <c r="C76" s="27" t="s">
        <v>389</v>
      </c>
      <c r="D76" s="19" t="s">
        <v>727</v>
      </c>
      <c r="E76" s="40" t="s">
        <v>376</v>
      </c>
      <c r="F76" s="40" t="s">
        <v>152</v>
      </c>
      <c r="G76" s="40" t="s">
        <v>153</v>
      </c>
      <c r="H76" s="18" t="s">
        <v>377</v>
      </c>
    </row>
    <row r="77" spans="1:8" ht="21" customHeight="1">
      <c r="A77" s="78" t="s">
        <v>382</v>
      </c>
      <c r="B77" s="140" t="s">
        <v>383</v>
      </c>
      <c r="C77" s="78"/>
      <c r="D77" s="79" t="s">
        <v>374</v>
      </c>
      <c r="E77" s="80"/>
      <c r="F77" s="80"/>
      <c r="G77" s="80"/>
      <c r="H77" s="80"/>
    </row>
    <row r="78" spans="1:8" ht="21" customHeight="1">
      <c r="A78" s="47" t="s">
        <v>385</v>
      </c>
      <c r="B78" s="47" t="s">
        <v>386</v>
      </c>
      <c r="C78" s="25" t="s">
        <v>387</v>
      </c>
      <c r="D78" s="38" t="s">
        <v>388</v>
      </c>
      <c r="E78" s="132">
        <f>SUM(E79:E92)</f>
        <v>227926</v>
      </c>
      <c r="F78" s="132">
        <f>SUM(F79:F92)</f>
        <v>249399.57000000004</v>
      </c>
      <c r="G78" s="132">
        <f>SUM(G79:G92)</f>
        <v>255950</v>
      </c>
      <c r="H78" s="132">
        <f aca="true" t="shared" si="2" ref="H78:H104">IF(E78=0,,F78/E78*100)</f>
        <v>109.4212902433246</v>
      </c>
    </row>
    <row r="79" spans="1:8" ht="21" customHeight="1">
      <c r="A79" s="68">
        <v>61</v>
      </c>
      <c r="B79" s="73" t="s">
        <v>765</v>
      </c>
      <c r="C79" s="32" t="s">
        <v>892</v>
      </c>
      <c r="D79" s="69" t="s">
        <v>1572</v>
      </c>
      <c r="E79" s="66">
        <v>138178</v>
      </c>
      <c r="F79" s="34">
        <v>138700.13</v>
      </c>
      <c r="G79" s="34">
        <v>138700</v>
      </c>
      <c r="H79" s="34">
        <f t="shared" si="2"/>
        <v>100.37786767792267</v>
      </c>
    </row>
    <row r="80" spans="1:8" ht="21" customHeight="1">
      <c r="A80" s="68">
        <v>62</v>
      </c>
      <c r="B80" s="73" t="s">
        <v>766</v>
      </c>
      <c r="C80" s="32" t="s">
        <v>892</v>
      </c>
      <c r="D80" s="69" t="s">
        <v>1107</v>
      </c>
      <c r="E80" s="66">
        <v>48293</v>
      </c>
      <c r="F80" s="34">
        <v>48752.23</v>
      </c>
      <c r="G80" s="34">
        <v>48753</v>
      </c>
      <c r="H80" s="34">
        <f t="shared" si="2"/>
        <v>100.95092456463671</v>
      </c>
    </row>
    <row r="81" spans="1:8" ht="21" customHeight="1">
      <c r="A81" s="68">
        <v>631</v>
      </c>
      <c r="B81" s="73" t="s">
        <v>767</v>
      </c>
      <c r="C81" s="32" t="s">
        <v>892</v>
      </c>
      <c r="D81" s="69" t="s">
        <v>982</v>
      </c>
      <c r="E81" s="66">
        <v>286</v>
      </c>
      <c r="F81" s="66">
        <v>84</v>
      </c>
      <c r="G81" s="66">
        <v>286</v>
      </c>
      <c r="H81" s="66">
        <f t="shared" si="2"/>
        <v>29.37062937062937</v>
      </c>
    </row>
    <row r="82" spans="1:8" ht="21" customHeight="1">
      <c r="A82" s="32">
        <v>632</v>
      </c>
      <c r="B82" s="73" t="s">
        <v>768</v>
      </c>
      <c r="C82" s="32" t="s">
        <v>892</v>
      </c>
      <c r="D82" s="33" t="s">
        <v>1581</v>
      </c>
      <c r="E82" s="66">
        <v>26243</v>
      </c>
      <c r="F82" s="66">
        <v>23485.32</v>
      </c>
      <c r="G82" s="66">
        <v>25359</v>
      </c>
      <c r="H82" s="66">
        <f t="shared" si="2"/>
        <v>89.49175018100065</v>
      </c>
    </row>
    <row r="83" spans="1:8" ht="21" customHeight="1">
      <c r="A83" s="32">
        <v>633</v>
      </c>
      <c r="B83" s="73" t="s">
        <v>769</v>
      </c>
      <c r="C83" s="32" t="s">
        <v>892</v>
      </c>
      <c r="D83" s="33" t="s">
        <v>1146</v>
      </c>
      <c r="E83" s="66">
        <v>7054</v>
      </c>
      <c r="F83" s="66">
        <v>4549.07</v>
      </c>
      <c r="G83" s="66">
        <v>6257</v>
      </c>
      <c r="H83" s="66">
        <f t="shared" si="2"/>
        <v>64.48922597108023</v>
      </c>
    </row>
    <row r="84" spans="1:8" ht="21" customHeight="1">
      <c r="A84" s="32">
        <v>634</v>
      </c>
      <c r="B84" s="73" t="s">
        <v>770</v>
      </c>
      <c r="C84" s="32" t="s">
        <v>892</v>
      </c>
      <c r="D84" s="33" t="s">
        <v>1147</v>
      </c>
      <c r="E84" s="66">
        <v>0</v>
      </c>
      <c r="F84" s="66">
        <v>0</v>
      </c>
      <c r="G84" s="66">
        <v>0</v>
      </c>
      <c r="H84" s="66">
        <f t="shared" si="2"/>
        <v>0</v>
      </c>
    </row>
    <row r="85" spans="1:8" ht="21" customHeight="1">
      <c r="A85" s="32">
        <v>635</v>
      </c>
      <c r="B85" s="73" t="s">
        <v>771</v>
      </c>
      <c r="C85" s="32" t="s">
        <v>892</v>
      </c>
      <c r="D85" s="33" t="s">
        <v>405</v>
      </c>
      <c r="E85" s="66">
        <v>2300</v>
      </c>
      <c r="F85" s="66">
        <v>888.57</v>
      </c>
      <c r="G85" s="66">
        <v>3446</v>
      </c>
      <c r="H85" s="66">
        <f t="shared" si="2"/>
        <v>38.633478260869566</v>
      </c>
    </row>
    <row r="86" spans="1:8" ht="21" customHeight="1">
      <c r="A86" s="32">
        <v>637</v>
      </c>
      <c r="B86" s="73" t="s">
        <v>772</v>
      </c>
      <c r="C86" s="32" t="s">
        <v>892</v>
      </c>
      <c r="D86" s="33" t="s">
        <v>988</v>
      </c>
      <c r="E86" s="66">
        <v>5372</v>
      </c>
      <c r="F86" s="66">
        <v>6295.85</v>
      </c>
      <c r="G86" s="66">
        <v>6505</v>
      </c>
      <c r="H86" s="66">
        <f t="shared" si="2"/>
        <v>117.1975055845123</v>
      </c>
    </row>
    <row r="87" spans="1:8" ht="21" customHeight="1">
      <c r="A87" s="65">
        <v>641001</v>
      </c>
      <c r="B87" s="73" t="s">
        <v>773</v>
      </c>
      <c r="C87" s="32" t="s">
        <v>892</v>
      </c>
      <c r="D87" s="70" t="s">
        <v>1710</v>
      </c>
      <c r="E87" s="133">
        <v>0</v>
      </c>
      <c r="F87" s="67">
        <v>26288</v>
      </c>
      <c r="G87" s="67">
        <v>26288</v>
      </c>
      <c r="H87" s="66">
        <f t="shared" si="2"/>
        <v>0</v>
      </c>
    </row>
    <row r="88" spans="1:8" ht="21" customHeight="1">
      <c r="A88" s="65">
        <v>642015</v>
      </c>
      <c r="B88" s="73" t="s">
        <v>774</v>
      </c>
      <c r="C88" s="32" t="s">
        <v>892</v>
      </c>
      <c r="D88" s="70" t="s">
        <v>1791</v>
      </c>
      <c r="E88" s="133">
        <v>200</v>
      </c>
      <c r="F88" s="133">
        <v>356.4</v>
      </c>
      <c r="G88" s="66">
        <v>356</v>
      </c>
      <c r="H88" s="66">
        <f t="shared" si="2"/>
        <v>178.2</v>
      </c>
    </row>
    <row r="89" spans="1:8" ht="21" customHeight="1">
      <c r="A89" s="65">
        <v>651</v>
      </c>
      <c r="B89" s="73" t="s">
        <v>775</v>
      </c>
      <c r="C89" s="32" t="s">
        <v>892</v>
      </c>
      <c r="D89" s="70" t="s">
        <v>780</v>
      </c>
      <c r="E89" s="45">
        <v>0</v>
      </c>
      <c r="F89" s="45">
        <v>0</v>
      </c>
      <c r="G89" s="45">
        <v>0</v>
      </c>
      <c r="H89" s="66">
        <f t="shared" si="2"/>
        <v>0</v>
      </c>
    </row>
    <row r="90" spans="1:8" ht="21" customHeight="1">
      <c r="A90" s="32">
        <v>716</v>
      </c>
      <c r="B90" s="73" t="s">
        <v>777</v>
      </c>
      <c r="C90" s="32" t="s">
        <v>892</v>
      </c>
      <c r="D90" s="33" t="s">
        <v>1542</v>
      </c>
      <c r="E90" s="45">
        <v>0</v>
      </c>
      <c r="F90" s="45">
        <v>0</v>
      </c>
      <c r="G90" s="45">
        <v>0</v>
      </c>
      <c r="H90" s="66">
        <f t="shared" si="2"/>
        <v>0</v>
      </c>
    </row>
    <row r="91" spans="1:8" ht="21" customHeight="1">
      <c r="A91" s="32">
        <v>717</v>
      </c>
      <c r="B91" s="73" t="s">
        <v>778</v>
      </c>
      <c r="C91" s="32" t="s">
        <v>892</v>
      </c>
      <c r="D91" s="33" t="s">
        <v>776</v>
      </c>
      <c r="E91" s="45">
        <v>0</v>
      </c>
      <c r="F91" s="45">
        <v>0</v>
      </c>
      <c r="G91" s="45">
        <v>0</v>
      </c>
      <c r="H91" s="66">
        <f t="shared" si="2"/>
        <v>0</v>
      </c>
    </row>
    <row r="92" spans="1:8" ht="21" customHeight="1">
      <c r="A92" s="65">
        <v>821005</v>
      </c>
      <c r="B92" s="73" t="s">
        <v>779</v>
      </c>
      <c r="C92" s="32" t="s">
        <v>892</v>
      </c>
      <c r="D92" s="70" t="s">
        <v>120</v>
      </c>
      <c r="E92" s="45">
        <v>0</v>
      </c>
      <c r="F92" s="45">
        <v>0</v>
      </c>
      <c r="G92" s="45">
        <v>0</v>
      </c>
      <c r="H92" s="66">
        <f t="shared" si="2"/>
        <v>0</v>
      </c>
    </row>
    <row r="93" spans="1:8" ht="21" customHeight="1">
      <c r="A93" s="47" t="s">
        <v>266</v>
      </c>
      <c r="B93" s="47" t="s">
        <v>267</v>
      </c>
      <c r="C93" s="25" t="s">
        <v>387</v>
      </c>
      <c r="D93" s="17" t="s">
        <v>991</v>
      </c>
      <c r="E93" s="71">
        <f>SUM(E94:E97)</f>
        <v>14661</v>
      </c>
      <c r="F93" s="71">
        <f>SUM(F94:F97)</f>
        <v>7442.429999999999</v>
      </c>
      <c r="G93" s="71">
        <f>SUM(G94:G97)</f>
        <v>7442</v>
      </c>
      <c r="H93" s="26">
        <f t="shared" si="2"/>
        <v>50.7634540617966</v>
      </c>
    </row>
    <row r="94" spans="1:8" ht="21" customHeight="1">
      <c r="A94" s="65">
        <v>600</v>
      </c>
      <c r="B94" s="64" t="s">
        <v>1415</v>
      </c>
      <c r="C94" s="65" t="s">
        <v>892</v>
      </c>
      <c r="D94" s="33" t="s">
        <v>749</v>
      </c>
      <c r="E94" s="66">
        <v>14646</v>
      </c>
      <c r="F94" s="66">
        <v>7433</v>
      </c>
      <c r="G94" s="66">
        <v>7433</v>
      </c>
      <c r="H94" s="66">
        <f t="shared" si="2"/>
        <v>50.751058309436026</v>
      </c>
    </row>
    <row r="95" spans="1:9" ht="21" customHeight="1">
      <c r="A95" s="65">
        <v>630</v>
      </c>
      <c r="B95" s="64" t="s">
        <v>1416</v>
      </c>
      <c r="C95" s="65" t="s">
        <v>421</v>
      </c>
      <c r="D95" s="70" t="s">
        <v>1418</v>
      </c>
      <c r="E95" s="66">
        <v>0</v>
      </c>
      <c r="F95" s="66">
        <v>7.44</v>
      </c>
      <c r="G95" s="66">
        <v>7</v>
      </c>
      <c r="H95" s="66">
        <f t="shared" si="2"/>
        <v>0</v>
      </c>
      <c r="I95" s="234"/>
    </row>
    <row r="96" spans="1:11" ht="21" customHeight="1">
      <c r="A96" s="65">
        <v>633</v>
      </c>
      <c r="B96" s="64" t="s">
        <v>1417</v>
      </c>
      <c r="C96" s="65" t="s">
        <v>421</v>
      </c>
      <c r="D96" s="70" t="s">
        <v>996</v>
      </c>
      <c r="E96" s="66">
        <v>15</v>
      </c>
      <c r="F96" s="66">
        <v>1.99</v>
      </c>
      <c r="G96" s="66">
        <v>2</v>
      </c>
      <c r="H96" s="66">
        <f t="shared" si="2"/>
        <v>13.266666666666666</v>
      </c>
      <c r="I96" s="234"/>
      <c r="J96" s="234"/>
      <c r="K96" s="234"/>
    </row>
    <row r="97" spans="1:8" ht="21" customHeight="1">
      <c r="A97" s="65">
        <v>717</v>
      </c>
      <c r="B97" s="64" t="s">
        <v>1419</v>
      </c>
      <c r="C97" s="65" t="s">
        <v>892</v>
      </c>
      <c r="D97" s="70" t="s">
        <v>776</v>
      </c>
      <c r="E97" s="66">
        <v>0</v>
      </c>
      <c r="F97" s="66">
        <v>0</v>
      </c>
      <c r="G97" s="66">
        <v>0</v>
      </c>
      <c r="H97" s="66">
        <f t="shared" si="2"/>
        <v>0</v>
      </c>
    </row>
    <row r="98" spans="1:8" ht="21" customHeight="1">
      <c r="A98" s="47" t="s">
        <v>274</v>
      </c>
      <c r="B98" s="47" t="s">
        <v>275</v>
      </c>
      <c r="C98" s="25" t="s">
        <v>387</v>
      </c>
      <c r="D98" s="17" t="s">
        <v>276</v>
      </c>
      <c r="E98" s="71">
        <f>SUM(E99:E100)</f>
        <v>83</v>
      </c>
      <c r="F98" s="71">
        <f>SUM(F99:F100)</f>
        <v>53.449999999999996</v>
      </c>
      <c r="G98" s="71">
        <f>SUM(G99:G100)</f>
        <v>54</v>
      </c>
      <c r="H98" s="26">
        <f t="shared" si="2"/>
        <v>64.39759036144578</v>
      </c>
    </row>
    <row r="99" spans="1:8" ht="21" customHeight="1">
      <c r="A99" s="32">
        <v>620</v>
      </c>
      <c r="B99" s="73" t="s">
        <v>1420</v>
      </c>
      <c r="C99" s="65" t="s">
        <v>733</v>
      </c>
      <c r="D99" s="33" t="s">
        <v>997</v>
      </c>
      <c r="E99" s="133">
        <v>83</v>
      </c>
      <c r="F99" s="67">
        <v>11.29</v>
      </c>
      <c r="G99" s="66">
        <v>11</v>
      </c>
      <c r="H99" s="66">
        <f t="shared" si="2"/>
        <v>13.602409638554217</v>
      </c>
    </row>
    <row r="100" spans="1:8" ht="21" customHeight="1">
      <c r="A100" s="32">
        <v>633</v>
      </c>
      <c r="B100" s="73" t="s">
        <v>1004</v>
      </c>
      <c r="C100" s="65" t="s">
        <v>733</v>
      </c>
      <c r="D100" s="70" t="s">
        <v>1421</v>
      </c>
      <c r="E100" s="66">
        <v>0</v>
      </c>
      <c r="F100" s="66">
        <v>42.16</v>
      </c>
      <c r="G100" s="66">
        <v>43</v>
      </c>
      <c r="H100" s="66">
        <f t="shared" si="2"/>
        <v>0</v>
      </c>
    </row>
    <row r="101" spans="1:8" ht="21" customHeight="1">
      <c r="A101" s="47" t="s">
        <v>278</v>
      </c>
      <c r="B101" s="47" t="s">
        <v>279</v>
      </c>
      <c r="C101" s="25" t="s">
        <v>387</v>
      </c>
      <c r="D101" s="17" t="s">
        <v>280</v>
      </c>
      <c r="E101" s="71">
        <f>SUM(E102:E103)</f>
        <v>0</v>
      </c>
      <c r="F101" s="71">
        <f>SUM(F102:F103)</f>
        <v>208.1</v>
      </c>
      <c r="G101" s="71">
        <f>SUM(G102:G103)</f>
        <v>0</v>
      </c>
      <c r="H101" s="26">
        <f t="shared" si="2"/>
        <v>0</v>
      </c>
    </row>
    <row r="102" spans="1:8" ht="21" customHeight="1">
      <c r="A102" s="32">
        <v>633</v>
      </c>
      <c r="B102" s="73" t="s">
        <v>1422</v>
      </c>
      <c r="C102" s="32" t="s">
        <v>892</v>
      </c>
      <c r="D102" s="33" t="s">
        <v>731</v>
      </c>
      <c r="E102" s="67">
        <v>0</v>
      </c>
      <c r="F102" s="67">
        <v>208.1</v>
      </c>
      <c r="G102" s="66">
        <v>0</v>
      </c>
      <c r="H102" s="66">
        <f t="shared" si="2"/>
        <v>0</v>
      </c>
    </row>
    <row r="103" spans="1:8" ht="21" customHeight="1">
      <c r="A103" s="65"/>
      <c r="B103" s="73" t="s">
        <v>1423</v>
      </c>
      <c r="C103" s="65" t="s">
        <v>892</v>
      </c>
      <c r="D103" s="70"/>
      <c r="E103" s="66"/>
      <c r="F103" s="66"/>
      <c r="G103" s="66"/>
      <c r="H103" s="66">
        <f t="shared" si="2"/>
        <v>0</v>
      </c>
    </row>
    <row r="104" spans="1:8" ht="21" customHeight="1">
      <c r="A104" s="24"/>
      <c r="B104" s="72"/>
      <c r="C104" s="23" t="s">
        <v>892</v>
      </c>
      <c r="D104" s="48" t="s">
        <v>378</v>
      </c>
      <c r="E104" s="50">
        <f>SUM(E101,E98,E93,E78)</f>
        <v>242670</v>
      </c>
      <c r="F104" s="50">
        <f>SUM(F101,F98,F93,F78)</f>
        <v>257103.55000000005</v>
      </c>
      <c r="G104" s="50">
        <f>SUM(G101,G98,G93,G78)</f>
        <v>263446</v>
      </c>
      <c r="H104" s="50">
        <f t="shared" si="2"/>
        <v>105.94780978283266</v>
      </c>
    </row>
    <row r="105" spans="1:10" ht="12.75">
      <c r="A105" s="58"/>
      <c r="B105" s="59"/>
      <c r="C105" s="60"/>
      <c r="D105" s="61"/>
      <c r="E105" s="58"/>
      <c r="F105" s="58"/>
      <c r="G105" s="58"/>
      <c r="H105" s="58"/>
      <c r="J105" s="234"/>
    </row>
    <row r="106" spans="1:8" ht="12.75">
      <c r="A106" s="334" t="s">
        <v>979</v>
      </c>
      <c r="B106" s="334"/>
      <c r="C106" s="334"/>
      <c r="D106" s="334"/>
      <c r="E106" s="334"/>
      <c r="F106" s="334"/>
      <c r="G106" s="334"/>
      <c r="H106" s="335"/>
    </row>
    <row r="107" spans="1:8" ht="29.25" customHeight="1">
      <c r="A107" s="336" t="s">
        <v>151</v>
      </c>
      <c r="B107" s="337"/>
      <c r="C107" s="337"/>
      <c r="D107" s="337"/>
      <c r="E107" s="337"/>
      <c r="F107" s="337"/>
      <c r="G107" s="337"/>
      <c r="H107" s="337"/>
    </row>
    <row r="108" spans="1:8" ht="28.5" customHeight="1">
      <c r="A108" s="337"/>
      <c r="B108" s="337"/>
      <c r="C108" s="337"/>
      <c r="D108" s="337"/>
      <c r="E108" s="337"/>
      <c r="F108" s="337"/>
      <c r="G108" s="337"/>
      <c r="H108" s="337"/>
    </row>
    <row r="109" spans="1:8" ht="12.75">
      <c r="A109" s="58"/>
      <c r="B109" s="59"/>
      <c r="C109" s="60"/>
      <c r="D109" s="61"/>
      <c r="E109" s="58"/>
      <c r="F109" s="58"/>
      <c r="G109" s="58"/>
      <c r="H109" s="58"/>
    </row>
    <row r="110" spans="1:11" ht="20.25" customHeight="1">
      <c r="A110" s="27" t="s">
        <v>1029</v>
      </c>
      <c r="B110" s="131" t="s">
        <v>22</v>
      </c>
      <c r="C110" s="27" t="s">
        <v>389</v>
      </c>
      <c r="D110" s="19" t="s">
        <v>1217</v>
      </c>
      <c r="E110" s="40" t="s">
        <v>376</v>
      </c>
      <c r="F110" s="40" t="s">
        <v>152</v>
      </c>
      <c r="G110" s="40" t="s">
        <v>153</v>
      </c>
      <c r="H110" s="18" t="s">
        <v>377</v>
      </c>
      <c r="J110" s="286"/>
      <c r="K110" s="286"/>
    </row>
    <row r="111" spans="1:11" ht="20.25" customHeight="1">
      <c r="A111" s="78" t="s">
        <v>382</v>
      </c>
      <c r="B111" s="140" t="s">
        <v>383</v>
      </c>
      <c r="C111" s="78"/>
      <c r="D111" s="79" t="s">
        <v>374</v>
      </c>
      <c r="E111" s="80"/>
      <c r="F111" s="80"/>
      <c r="G111" s="80"/>
      <c r="H111" s="80"/>
      <c r="J111" s="286"/>
      <c r="K111" s="286"/>
    </row>
    <row r="112" spans="1:11" ht="20.25" customHeight="1">
      <c r="A112" s="47" t="s">
        <v>895</v>
      </c>
      <c r="B112" s="47" t="s">
        <v>386</v>
      </c>
      <c r="C112" s="25" t="s">
        <v>387</v>
      </c>
      <c r="D112" s="38" t="s">
        <v>388</v>
      </c>
      <c r="E112" s="132">
        <f>SUM(E113:E119)</f>
        <v>13000</v>
      </c>
      <c r="F112" s="132">
        <f>SUM(F113:F119)</f>
        <v>11405.9</v>
      </c>
      <c r="G112" s="132">
        <f>SUM(G113:G119)</f>
        <v>600</v>
      </c>
      <c r="H112" s="132">
        <f aca="true" t="shared" si="3" ref="H112:H142">IF(E112=0,,F112/E112*100)</f>
        <v>87.7376923076923</v>
      </c>
      <c r="J112" s="286"/>
      <c r="K112" s="286"/>
    </row>
    <row r="113" spans="1:11" ht="20.25" customHeight="1">
      <c r="A113" s="64" t="s">
        <v>69</v>
      </c>
      <c r="B113" s="64" t="s">
        <v>781</v>
      </c>
      <c r="C113" s="65" t="s">
        <v>892</v>
      </c>
      <c r="D113" s="75" t="s">
        <v>1581</v>
      </c>
      <c r="E113" s="66">
        <v>0</v>
      </c>
      <c r="F113" s="66">
        <v>0</v>
      </c>
      <c r="G113" s="66">
        <v>0</v>
      </c>
      <c r="H113" s="34">
        <f t="shared" si="3"/>
        <v>0</v>
      </c>
      <c r="J113" s="286"/>
      <c r="K113" s="286"/>
    </row>
    <row r="114" spans="1:11" s="1" customFormat="1" ht="20.25" customHeight="1">
      <c r="A114" s="65">
        <v>633</v>
      </c>
      <c r="B114" s="64" t="s">
        <v>782</v>
      </c>
      <c r="C114" s="65" t="s">
        <v>892</v>
      </c>
      <c r="D114" s="75" t="s">
        <v>1627</v>
      </c>
      <c r="E114" s="66">
        <v>0</v>
      </c>
      <c r="F114" s="66">
        <v>9.9</v>
      </c>
      <c r="G114" s="66">
        <v>0</v>
      </c>
      <c r="H114" s="66">
        <f t="shared" si="3"/>
        <v>0</v>
      </c>
      <c r="J114" s="286"/>
      <c r="K114" s="286"/>
    </row>
    <row r="115" spans="1:19" s="232" customFormat="1" ht="20.25" customHeight="1">
      <c r="A115" s="65">
        <v>634</v>
      </c>
      <c r="B115" s="64" t="s">
        <v>783</v>
      </c>
      <c r="C115" s="65" t="s">
        <v>892</v>
      </c>
      <c r="D115" s="70" t="s">
        <v>1147</v>
      </c>
      <c r="E115" s="66">
        <v>400</v>
      </c>
      <c r="F115" s="66">
        <v>0</v>
      </c>
      <c r="G115" s="66">
        <v>0</v>
      </c>
      <c r="H115" s="34">
        <f t="shared" si="3"/>
        <v>0</v>
      </c>
      <c r="I115" s="1"/>
      <c r="J115" s="286"/>
      <c r="K115" s="286"/>
      <c r="L115" s="1"/>
      <c r="M115" s="1"/>
      <c r="N115" s="1"/>
      <c r="O115" s="1"/>
      <c r="P115" s="1"/>
      <c r="Q115" s="1"/>
      <c r="R115" s="1"/>
      <c r="S115" s="1"/>
    </row>
    <row r="116" spans="1:11" ht="20.25" customHeight="1">
      <c r="A116" s="65">
        <v>635</v>
      </c>
      <c r="B116" s="64" t="s">
        <v>121</v>
      </c>
      <c r="C116" s="65" t="s">
        <v>892</v>
      </c>
      <c r="D116" s="70" t="s">
        <v>405</v>
      </c>
      <c r="E116" s="66">
        <v>12000</v>
      </c>
      <c r="F116" s="66">
        <v>11000</v>
      </c>
      <c r="G116" s="66">
        <v>0</v>
      </c>
      <c r="H116" s="34">
        <f t="shared" si="3"/>
        <v>91.66666666666666</v>
      </c>
      <c r="J116" s="286"/>
      <c r="K116" s="286"/>
    </row>
    <row r="117" spans="1:11" ht="20.25" customHeight="1">
      <c r="A117" s="65">
        <v>637</v>
      </c>
      <c r="B117" s="64" t="s">
        <v>122</v>
      </c>
      <c r="C117" s="65" t="s">
        <v>892</v>
      </c>
      <c r="D117" s="70" t="s">
        <v>70</v>
      </c>
      <c r="E117" s="66">
        <v>600</v>
      </c>
      <c r="F117" s="66">
        <v>396</v>
      </c>
      <c r="G117" s="66">
        <v>600</v>
      </c>
      <c r="H117" s="34">
        <f t="shared" si="3"/>
        <v>66</v>
      </c>
      <c r="J117" s="286"/>
      <c r="K117" s="286"/>
    </row>
    <row r="118" spans="1:11" ht="20.25" customHeight="1">
      <c r="A118" s="65">
        <v>637</v>
      </c>
      <c r="B118" s="64" t="s">
        <v>123</v>
      </c>
      <c r="C118" s="65" t="s">
        <v>892</v>
      </c>
      <c r="D118" s="70" t="s">
        <v>729</v>
      </c>
      <c r="E118" s="66">
        <v>0</v>
      </c>
      <c r="F118" s="66">
        <v>0</v>
      </c>
      <c r="G118" s="66">
        <v>0</v>
      </c>
      <c r="H118" s="66">
        <f t="shared" si="3"/>
        <v>0</v>
      </c>
      <c r="J118" s="286"/>
      <c r="K118" s="286"/>
    </row>
    <row r="119" spans="1:11" ht="20.25" customHeight="1">
      <c r="A119" s="65"/>
      <c r="B119" s="73" t="s">
        <v>896</v>
      </c>
      <c r="C119" s="32" t="s">
        <v>892</v>
      </c>
      <c r="D119" s="70"/>
      <c r="E119" s="200"/>
      <c r="F119" s="66"/>
      <c r="G119" s="66"/>
      <c r="H119" s="66">
        <f t="shared" si="3"/>
        <v>0</v>
      </c>
      <c r="J119" s="286"/>
      <c r="K119" s="286"/>
    </row>
    <row r="120" spans="1:11" ht="20.25" customHeight="1">
      <c r="A120" s="47" t="s">
        <v>266</v>
      </c>
      <c r="B120" s="47" t="s">
        <v>267</v>
      </c>
      <c r="C120" s="25" t="s">
        <v>387</v>
      </c>
      <c r="D120" s="17" t="s">
        <v>991</v>
      </c>
      <c r="E120" s="26">
        <f>SUM(E121:E130)</f>
        <v>533647</v>
      </c>
      <c r="F120" s="26">
        <f>SUM(F121:F130)</f>
        <v>545032.0800000002</v>
      </c>
      <c r="G120" s="26">
        <f>SUM(G121:G130)</f>
        <v>566861</v>
      </c>
      <c r="H120" s="26">
        <f t="shared" si="3"/>
        <v>102.13344776603263</v>
      </c>
      <c r="J120" s="286"/>
      <c r="K120" s="286"/>
    </row>
    <row r="121" spans="1:11" ht="20.25" customHeight="1">
      <c r="A121" s="68">
        <v>61</v>
      </c>
      <c r="B121" s="73" t="s">
        <v>784</v>
      </c>
      <c r="C121" s="32" t="s">
        <v>892</v>
      </c>
      <c r="D121" s="69" t="s">
        <v>1572</v>
      </c>
      <c r="E121" s="66">
        <v>348341</v>
      </c>
      <c r="F121" s="66">
        <v>352194.2</v>
      </c>
      <c r="G121" s="66">
        <v>346000</v>
      </c>
      <c r="H121" s="66">
        <f t="shared" si="3"/>
        <v>101.10615747213218</v>
      </c>
      <c r="I121" s="234"/>
      <c r="J121" s="286"/>
      <c r="K121" s="286"/>
    </row>
    <row r="122" spans="1:11" ht="20.25" customHeight="1">
      <c r="A122" s="68">
        <v>62</v>
      </c>
      <c r="B122" s="73" t="s">
        <v>785</v>
      </c>
      <c r="C122" s="32" t="s">
        <v>892</v>
      </c>
      <c r="D122" s="69" t="s">
        <v>1107</v>
      </c>
      <c r="E122" s="66">
        <v>122050</v>
      </c>
      <c r="F122" s="66">
        <v>122142.81</v>
      </c>
      <c r="G122" s="66">
        <v>121100</v>
      </c>
      <c r="H122" s="66">
        <f aca="true" t="shared" si="4" ref="H122:H130">IF(E122=0,,F122/E122*100)</f>
        <v>100.07604260548955</v>
      </c>
      <c r="J122" s="286"/>
      <c r="K122" s="286"/>
    </row>
    <row r="123" spans="1:11" ht="20.25" customHeight="1">
      <c r="A123" s="68">
        <v>631</v>
      </c>
      <c r="B123" s="73" t="s">
        <v>786</v>
      </c>
      <c r="C123" s="32" t="s">
        <v>892</v>
      </c>
      <c r="D123" s="69" t="s">
        <v>982</v>
      </c>
      <c r="E123" s="66">
        <v>200</v>
      </c>
      <c r="F123" s="66">
        <v>429.81</v>
      </c>
      <c r="G123" s="66">
        <v>200</v>
      </c>
      <c r="H123" s="66">
        <f t="shared" si="4"/>
        <v>214.905</v>
      </c>
      <c r="J123" s="286"/>
      <c r="K123" s="286"/>
    </row>
    <row r="124" spans="1:11" ht="20.25" customHeight="1">
      <c r="A124" s="32">
        <v>632</v>
      </c>
      <c r="B124" s="73" t="s">
        <v>787</v>
      </c>
      <c r="C124" s="32" t="s">
        <v>892</v>
      </c>
      <c r="D124" s="33" t="s">
        <v>1581</v>
      </c>
      <c r="E124" s="66">
        <v>46200</v>
      </c>
      <c r="F124" s="66">
        <v>40230.51</v>
      </c>
      <c r="G124" s="66">
        <v>50800</v>
      </c>
      <c r="H124" s="66">
        <f t="shared" si="4"/>
        <v>87.07902597402598</v>
      </c>
      <c r="J124" s="286"/>
      <c r="K124" s="286"/>
    </row>
    <row r="125" spans="1:11" ht="20.25" customHeight="1">
      <c r="A125" s="32">
        <v>633</v>
      </c>
      <c r="B125" s="73" t="s">
        <v>788</v>
      </c>
      <c r="C125" s="32" t="s">
        <v>892</v>
      </c>
      <c r="D125" s="33" t="s">
        <v>1146</v>
      </c>
      <c r="E125" s="66">
        <v>6211</v>
      </c>
      <c r="F125" s="34">
        <v>8039.53</v>
      </c>
      <c r="G125" s="66">
        <v>5961</v>
      </c>
      <c r="H125" s="66">
        <f t="shared" si="4"/>
        <v>129.4401867654162</v>
      </c>
      <c r="J125" s="286"/>
      <c r="K125" s="286"/>
    </row>
    <row r="126" spans="1:11" ht="20.25" customHeight="1">
      <c r="A126" s="32">
        <v>634</v>
      </c>
      <c r="B126" s="73" t="s">
        <v>789</v>
      </c>
      <c r="C126" s="32" t="s">
        <v>892</v>
      </c>
      <c r="D126" s="33" t="s">
        <v>1147</v>
      </c>
      <c r="E126" s="66">
        <v>210</v>
      </c>
      <c r="F126" s="66">
        <v>7.71</v>
      </c>
      <c r="G126" s="66">
        <v>210</v>
      </c>
      <c r="H126" s="66">
        <f t="shared" si="4"/>
        <v>3.6714285714285713</v>
      </c>
      <c r="J126" s="286"/>
      <c r="K126" s="286"/>
    </row>
    <row r="127" spans="1:11" ht="20.25" customHeight="1">
      <c r="A127" s="32">
        <v>635</v>
      </c>
      <c r="B127" s="73" t="s">
        <v>790</v>
      </c>
      <c r="C127" s="32" t="s">
        <v>892</v>
      </c>
      <c r="D127" s="33" t="s">
        <v>405</v>
      </c>
      <c r="E127" s="66">
        <v>3400</v>
      </c>
      <c r="F127" s="66">
        <v>6732.31</v>
      </c>
      <c r="G127" s="66">
        <v>36590</v>
      </c>
      <c r="H127" s="66">
        <f t="shared" si="4"/>
        <v>198.00911764705884</v>
      </c>
      <c r="J127" s="286"/>
      <c r="K127" s="286"/>
    </row>
    <row r="128" spans="1:11" ht="20.25" customHeight="1">
      <c r="A128" s="32">
        <v>636</v>
      </c>
      <c r="B128" s="73" t="s">
        <v>791</v>
      </c>
      <c r="C128" s="32" t="s">
        <v>892</v>
      </c>
      <c r="D128" s="70" t="s">
        <v>792</v>
      </c>
      <c r="E128" s="66">
        <v>100</v>
      </c>
      <c r="F128" s="66">
        <v>327.88</v>
      </c>
      <c r="G128" s="66">
        <v>100</v>
      </c>
      <c r="H128" s="66">
        <f t="shared" si="4"/>
        <v>327.88</v>
      </c>
      <c r="J128" s="286"/>
      <c r="K128" s="286"/>
    </row>
    <row r="129" spans="1:11" ht="20.25" customHeight="1">
      <c r="A129" s="32">
        <v>637</v>
      </c>
      <c r="B129" s="73" t="s">
        <v>793</v>
      </c>
      <c r="C129" s="32" t="s">
        <v>892</v>
      </c>
      <c r="D129" s="70" t="s">
        <v>988</v>
      </c>
      <c r="E129" s="66">
        <v>6105</v>
      </c>
      <c r="F129" s="66">
        <v>13660.53</v>
      </c>
      <c r="G129" s="66">
        <v>5520</v>
      </c>
      <c r="H129" s="66">
        <f t="shared" si="4"/>
        <v>223.75970515970516</v>
      </c>
      <c r="J129" s="286"/>
      <c r="K129" s="286"/>
    </row>
    <row r="130" spans="1:11" ht="20.25" customHeight="1">
      <c r="A130" s="32">
        <v>642</v>
      </c>
      <c r="B130" s="73" t="s">
        <v>794</v>
      </c>
      <c r="C130" s="32" t="s">
        <v>892</v>
      </c>
      <c r="D130" s="70" t="s">
        <v>71</v>
      </c>
      <c r="E130" s="66">
        <v>830</v>
      </c>
      <c r="F130" s="66">
        <v>1266.79</v>
      </c>
      <c r="G130" s="66">
        <v>380</v>
      </c>
      <c r="H130" s="66">
        <f t="shared" si="4"/>
        <v>152.62530120481927</v>
      </c>
      <c r="J130" s="286"/>
      <c r="K130" s="286"/>
    </row>
    <row r="131" spans="1:11" ht="20.25" customHeight="1">
      <c r="A131" s="47" t="s">
        <v>274</v>
      </c>
      <c r="B131" s="47" t="s">
        <v>275</v>
      </c>
      <c r="C131" s="25" t="s">
        <v>387</v>
      </c>
      <c r="D131" s="17" t="s">
        <v>276</v>
      </c>
      <c r="E131" s="71">
        <f>SUM(E132:E133)</f>
        <v>0</v>
      </c>
      <c r="F131" s="26">
        <f>SUM(F132:F133)</f>
        <v>0</v>
      </c>
      <c r="G131" s="71">
        <f>SUM(G132:G133)</f>
        <v>0</v>
      </c>
      <c r="H131" s="71">
        <f t="shared" si="3"/>
        <v>0</v>
      </c>
      <c r="J131" s="286"/>
      <c r="K131" s="286"/>
    </row>
    <row r="132" spans="1:11" ht="20.25" customHeight="1">
      <c r="A132" s="32"/>
      <c r="B132" s="73" t="s">
        <v>795</v>
      </c>
      <c r="C132" s="32" t="s">
        <v>892</v>
      </c>
      <c r="D132" s="33"/>
      <c r="E132" s="67"/>
      <c r="F132" s="34"/>
      <c r="G132" s="67"/>
      <c r="H132" s="67">
        <f t="shared" si="3"/>
        <v>0</v>
      </c>
      <c r="J132" s="286"/>
      <c r="K132" s="286"/>
    </row>
    <row r="133" spans="1:11" ht="20.25" customHeight="1">
      <c r="A133" s="32"/>
      <c r="B133" s="73" t="s">
        <v>796</v>
      </c>
      <c r="C133" s="32" t="s">
        <v>892</v>
      </c>
      <c r="D133" s="33"/>
      <c r="E133" s="67"/>
      <c r="F133" s="67"/>
      <c r="G133" s="67"/>
      <c r="H133" s="67">
        <f t="shared" si="3"/>
        <v>0</v>
      </c>
      <c r="J133" s="286"/>
      <c r="K133" s="286"/>
    </row>
    <row r="134" spans="1:11" ht="20.25" customHeight="1">
      <c r="A134" s="47" t="s">
        <v>1781</v>
      </c>
      <c r="B134" s="47" t="s">
        <v>1148</v>
      </c>
      <c r="C134" s="25" t="s">
        <v>387</v>
      </c>
      <c r="D134" s="17" t="s">
        <v>1149</v>
      </c>
      <c r="E134" s="71">
        <f>SUM(E135:E136)</f>
        <v>0</v>
      </c>
      <c r="F134" s="71">
        <f>SUM(F135:F136)</f>
        <v>0</v>
      </c>
      <c r="G134" s="71">
        <f>SUM(G135:G136)</f>
        <v>0</v>
      </c>
      <c r="H134" s="71">
        <f t="shared" si="3"/>
        <v>0</v>
      </c>
      <c r="J134" s="286"/>
      <c r="K134" s="286"/>
    </row>
    <row r="135" spans="1:11" ht="20.25" customHeight="1">
      <c r="A135" s="32"/>
      <c r="B135" s="73" t="s">
        <v>797</v>
      </c>
      <c r="C135" s="32" t="s">
        <v>892</v>
      </c>
      <c r="D135" s="33"/>
      <c r="E135" s="34"/>
      <c r="F135" s="34"/>
      <c r="G135" s="34"/>
      <c r="H135" s="34">
        <f t="shared" si="3"/>
        <v>0</v>
      </c>
      <c r="J135" s="286"/>
      <c r="K135" s="286"/>
    </row>
    <row r="136" spans="1:11" ht="20.25" customHeight="1">
      <c r="A136" s="32"/>
      <c r="B136" s="73" t="s">
        <v>798</v>
      </c>
      <c r="C136" s="32" t="s">
        <v>892</v>
      </c>
      <c r="D136" s="33"/>
      <c r="E136" s="67"/>
      <c r="F136" s="67"/>
      <c r="G136" s="67"/>
      <c r="H136" s="67">
        <f t="shared" si="3"/>
        <v>0</v>
      </c>
      <c r="J136" s="286"/>
      <c r="K136" s="286"/>
    </row>
    <row r="137" spans="1:11" ht="20.25" customHeight="1">
      <c r="A137" s="47" t="s">
        <v>278</v>
      </c>
      <c r="B137" s="47" t="s">
        <v>279</v>
      </c>
      <c r="C137" s="25" t="s">
        <v>387</v>
      </c>
      <c r="D137" s="17" t="s">
        <v>280</v>
      </c>
      <c r="E137" s="26">
        <f>SUM(E138:E141)</f>
        <v>0</v>
      </c>
      <c r="F137" s="26">
        <f>SUM(F138:F141)</f>
        <v>713.58</v>
      </c>
      <c r="G137" s="26">
        <f>SUM(G138:G141)</f>
        <v>0</v>
      </c>
      <c r="H137" s="26">
        <f t="shared" si="3"/>
        <v>0</v>
      </c>
      <c r="J137" s="286"/>
      <c r="K137" s="286"/>
    </row>
    <row r="138" spans="1:11" ht="20.25" customHeight="1">
      <c r="A138" s="65">
        <v>600</v>
      </c>
      <c r="B138" s="64" t="s">
        <v>797</v>
      </c>
      <c r="C138" s="65" t="s">
        <v>278</v>
      </c>
      <c r="D138" s="69" t="s">
        <v>1115</v>
      </c>
      <c r="E138" s="34">
        <v>0</v>
      </c>
      <c r="F138" s="34">
        <v>504.25</v>
      </c>
      <c r="G138" s="34">
        <v>0</v>
      </c>
      <c r="H138" s="67">
        <f t="shared" si="3"/>
        <v>0</v>
      </c>
      <c r="J138" s="286"/>
      <c r="K138" s="286"/>
    </row>
    <row r="139" spans="1:11" ht="20.25" customHeight="1">
      <c r="A139" s="32">
        <v>632</v>
      </c>
      <c r="B139" s="64" t="s">
        <v>798</v>
      </c>
      <c r="C139" s="32" t="s">
        <v>892</v>
      </c>
      <c r="D139" s="33" t="s">
        <v>917</v>
      </c>
      <c r="E139" s="34">
        <v>0</v>
      </c>
      <c r="F139" s="34">
        <v>209.33</v>
      </c>
      <c r="G139" s="34">
        <v>0</v>
      </c>
      <c r="H139" s="67">
        <f t="shared" si="3"/>
        <v>0</v>
      </c>
      <c r="J139" s="286"/>
      <c r="K139" s="286"/>
    </row>
    <row r="140" spans="1:11" ht="20.25" customHeight="1">
      <c r="A140" s="32"/>
      <c r="B140" s="64" t="s">
        <v>894</v>
      </c>
      <c r="C140" s="65" t="s">
        <v>278</v>
      </c>
      <c r="D140" s="70"/>
      <c r="E140" s="34"/>
      <c r="F140" s="34"/>
      <c r="G140" s="34"/>
      <c r="H140" s="67">
        <f t="shared" si="3"/>
        <v>0</v>
      </c>
      <c r="J140" s="286"/>
      <c r="K140" s="286"/>
    </row>
    <row r="141" spans="1:11" ht="20.25" customHeight="1">
      <c r="A141" s="32"/>
      <c r="B141" s="64" t="s">
        <v>72</v>
      </c>
      <c r="C141" s="32" t="s">
        <v>892</v>
      </c>
      <c r="D141" s="33"/>
      <c r="E141" s="34"/>
      <c r="F141" s="34"/>
      <c r="G141" s="34"/>
      <c r="H141" s="67">
        <f t="shared" si="3"/>
        <v>0</v>
      </c>
      <c r="J141" s="286"/>
      <c r="K141" s="286"/>
    </row>
    <row r="142" spans="1:11" ht="20.25" customHeight="1">
      <c r="A142" s="24"/>
      <c r="B142" s="72"/>
      <c r="C142" s="23" t="s">
        <v>892</v>
      </c>
      <c r="D142" s="48" t="s">
        <v>378</v>
      </c>
      <c r="E142" s="50">
        <f>SUM(E137,E134,E131,E120,E112)</f>
        <v>546647</v>
      </c>
      <c r="F142" s="50">
        <f>SUM(F137,F134,F131,F120,F112)</f>
        <v>557151.5600000002</v>
      </c>
      <c r="G142" s="50">
        <f>SUM(G137,G134,G131,G120,G112)</f>
        <v>567461</v>
      </c>
      <c r="H142" s="50">
        <f t="shared" si="3"/>
        <v>101.92163498564891</v>
      </c>
      <c r="J142" s="286"/>
      <c r="K142" s="286"/>
    </row>
    <row r="143" spans="1:11" ht="12.75">
      <c r="A143" s="58"/>
      <c r="B143" s="59"/>
      <c r="C143" s="60"/>
      <c r="D143" s="61"/>
      <c r="E143" s="58"/>
      <c r="F143" s="58"/>
      <c r="G143" s="58"/>
      <c r="H143" s="58"/>
      <c r="J143" s="286"/>
      <c r="K143" s="286"/>
    </row>
    <row r="144" spans="1:11" ht="12.75">
      <c r="A144" s="334" t="s">
        <v>979</v>
      </c>
      <c r="B144" s="334"/>
      <c r="C144" s="334"/>
      <c r="D144" s="334"/>
      <c r="E144" s="334"/>
      <c r="F144" s="334"/>
      <c r="G144" s="334"/>
      <c r="H144" s="335"/>
      <c r="J144" s="286"/>
      <c r="K144" s="286"/>
    </row>
    <row r="145" spans="1:11" ht="46.5" customHeight="1">
      <c r="A145" s="336" t="s">
        <v>1339</v>
      </c>
      <c r="B145" s="337"/>
      <c r="C145" s="337"/>
      <c r="D145" s="337"/>
      <c r="E145" s="337"/>
      <c r="F145" s="337"/>
      <c r="G145" s="337"/>
      <c r="H145" s="337"/>
      <c r="J145" s="286"/>
      <c r="K145" s="286"/>
    </row>
    <row r="146" spans="1:11" ht="12.75">
      <c r="A146" s="337"/>
      <c r="B146" s="337"/>
      <c r="C146" s="337"/>
      <c r="D146" s="337"/>
      <c r="E146" s="337"/>
      <c r="F146" s="337"/>
      <c r="G146" s="337"/>
      <c r="H146" s="337"/>
      <c r="J146" s="286"/>
      <c r="K146" s="286"/>
    </row>
    <row r="147" spans="1:11" ht="12.75">
      <c r="A147" s="58"/>
      <c r="B147" s="59"/>
      <c r="C147" s="60"/>
      <c r="D147" s="61"/>
      <c r="E147" s="58"/>
      <c r="F147" s="58"/>
      <c r="G147" s="58"/>
      <c r="H147" s="58"/>
      <c r="J147" s="286"/>
      <c r="K147" s="286"/>
    </row>
    <row r="148" spans="1:11" ht="18.75" customHeight="1">
      <c r="A148" s="27" t="s">
        <v>1030</v>
      </c>
      <c r="B148" s="131" t="s">
        <v>23</v>
      </c>
      <c r="C148" s="27" t="s">
        <v>389</v>
      </c>
      <c r="D148" s="19" t="s">
        <v>1218</v>
      </c>
      <c r="E148" s="40" t="s">
        <v>376</v>
      </c>
      <c r="F148" s="40" t="s">
        <v>152</v>
      </c>
      <c r="G148" s="40" t="s">
        <v>153</v>
      </c>
      <c r="H148" s="18" t="s">
        <v>377</v>
      </c>
      <c r="J148" s="286"/>
      <c r="K148" s="286"/>
    </row>
    <row r="149" spans="1:11" ht="18.75" customHeight="1">
      <c r="A149" s="78" t="s">
        <v>382</v>
      </c>
      <c r="B149" s="140" t="s">
        <v>383</v>
      </c>
      <c r="C149" s="78"/>
      <c r="D149" s="79" t="s">
        <v>374</v>
      </c>
      <c r="E149" s="80"/>
      <c r="F149" s="80"/>
      <c r="G149" s="80"/>
      <c r="H149" s="80"/>
      <c r="J149" s="286"/>
      <c r="K149" s="286"/>
    </row>
    <row r="150" spans="1:11" ht="18.75" customHeight="1">
      <c r="A150" s="47" t="s">
        <v>385</v>
      </c>
      <c r="B150" s="47" t="s">
        <v>386</v>
      </c>
      <c r="C150" s="25" t="s">
        <v>387</v>
      </c>
      <c r="D150" s="38" t="s">
        <v>388</v>
      </c>
      <c r="E150" s="132">
        <f>SUM(E151:E159)</f>
        <v>17578</v>
      </c>
      <c r="F150" s="132">
        <f>SUM(F151:F159)</f>
        <v>17578</v>
      </c>
      <c r="G150" s="132">
        <f>SUM(G151:G159)</f>
        <v>20515</v>
      </c>
      <c r="H150" s="132">
        <f aca="true" t="shared" si="5" ref="H150:H166">IF(E150=0,,F150/E150*100)</f>
        <v>100</v>
      </c>
      <c r="J150" s="286"/>
      <c r="K150" s="286"/>
    </row>
    <row r="151" spans="1:11" ht="18.75" customHeight="1">
      <c r="A151" s="68">
        <v>61</v>
      </c>
      <c r="B151" s="73" t="s">
        <v>799</v>
      </c>
      <c r="C151" s="32" t="s">
        <v>892</v>
      </c>
      <c r="D151" s="69" t="s">
        <v>1572</v>
      </c>
      <c r="E151" s="66">
        <v>12500</v>
      </c>
      <c r="F151" s="34">
        <v>12500</v>
      </c>
      <c r="G151" s="34">
        <v>12490</v>
      </c>
      <c r="H151" s="34">
        <f t="shared" si="5"/>
        <v>100</v>
      </c>
      <c r="J151" s="286"/>
      <c r="K151" s="286"/>
    </row>
    <row r="152" spans="1:11" ht="18.75" customHeight="1">
      <c r="A152" s="68">
        <v>62</v>
      </c>
      <c r="B152" s="73" t="s">
        <v>800</v>
      </c>
      <c r="C152" s="32" t="s">
        <v>892</v>
      </c>
      <c r="D152" s="69" t="s">
        <v>1107</v>
      </c>
      <c r="E152" s="66">
        <v>4000</v>
      </c>
      <c r="F152" s="34">
        <v>4000</v>
      </c>
      <c r="G152" s="34">
        <v>4685</v>
      </c>
      <c r="H152" s="34">
        <f t="shared" si="5"/>
        <v>100</v>
      </c>
      <c r="J152" s="286"/>
      <c r="K152" s="286"/>
    </row>
    <row r="153" spans="1:11" ht="18.75" customHeight="1">
      <c r="A153" s="68">
        <v>631</v>
      </c>
      <c r="B153" s="73" t="s">
        <v>801</v>
      </c>
      <c r="C153" s="32" t="s">
        <v>892</v>
      </c>
      <c r="D153" s="69" t="s">
        <v>982</v>
      </c>
      <c r="E153" s="66">
        <v>0</v>
      </c>
      <c r="F153" s="66">
        <v>0</v>
      </c>
      <c r="G153" s="66">
        <v>0</v>
      </c>
      <c r="H153" s="66">
        <f t="shared" si="5"/>
        <v>0</v>
      </c>
      <c r="J153" s="286"/>
      <c r="K153" s="286"/>
    </row>
    <row r="154" spans="1:11" ht="18.75" customHeight="1">
      <c r="A154" s="32">
        <v>632</v>
      </c>
      <c r="B154" s="73" t="s">
        <v>802</v>
      </c>
      <c r="C154" s="32" t="s">
        <v>892</v>
      </c>
      <c r="D154" s="33" t="s">
        <v>1581</v>
      </c>
      <c r="E154" s="66">
        <v>500</v>
      </c>
      <c r="F154" s="66">
        <v>500</v>
      </c>
      <c r="G154" s="66">
        <v>1000</v>
      </c>
      <c r="H154" s="66">
        <f t="shared" si="5"/>
        <v>100</v>
      </c>
      <c r="J154" s="286"/>
      <c r="K154" s="286"/>
    </row>
    <row r="155" spans="1:11" ht="18.75" customHeight="1">
      <c r="A155" s="32">
        <v>633</v>
      </c>
      <c r="B155" s="73" t="s">
        <v>803</v>
      </c>
      <c r="C155" s="32" t="s">
        <v>892</v>
      </c>
      <c r="D155" s="33" t="s">
        <v>1146</v>
      </c>
      <c r="E155" s="66">
        <v>0</v>
      </c>
      <c r="F155" s="66">
        <v>0.15</v>
      </c>
      <c r="G155" s="66">
        <v>1300</v>
      </c>
      <c r="H155" s="66">
        <f t="shared" si="5"/>
        <v>0</v>
      </c>
      <c r="J155" s="286"/>
      <c r="K155" s="286"/>
    </row>
    <row r="156" spans="1:11" ht="18.75" customHeight="1">
      <c r="A156" s="32">
        <v>634</v>
      </c>
      <c r="B156" s="73" t="s">
        <v>804</v>
      </c>
      <c r="C156" s="32" t="s">
        <v>892</v>
      </c>
      <c r="D156" s="33" t="s">
        <v>1147</v>
      </c>
      <c r="E156" s="66">
        <v>0</v>
      </c>
      <c r="F156" s="66">
        <v>0</v>
      </c>
      <c r="G156" s="66">
        <v>0</v>
      </c>
      <c r="H156" s="66">
        <f t="shared" si="5"/>
        <v>0</v>
      </c>
      <c r="J156" s="286"/>
      <c r="K156" s="286"/>
    </row>
    <row r="157" spans="1:11" ht="18.75" customHeight="1">
      <c r="A157" s="32">
        <v>635</v>
      </c>
      <c r="B157" s="73" t="s">
        <v>805</v>
      </c>
      <c r="C157" s="32" t="s">
        <v>892</v>
      </c>
      <c r="D157" s="33" t="s">
        <v>405</v>
      </c>
      <c r="E157" s="66">
        <v>0</v>
      </c>
      <c r="F157" s="66">
        <v>0</v>
      </c>
      <c r="G157" s="66">
        <v>0</v>
      </c>
      <c r="H157" s="66">
        <f t="shared" si="5"/>
        <v>0</v>
      </c>
      <c r="J157" s="286"/>
      <c r="K157" s="286"/>
    </row>
    <row r="158" spans="1:11" ht="18.75" customHeight="1">
      <c r="A158" s="32">
        <v>637</v>
      </c>
      <c r="B158" s="73" t="s">
        <v>806</v>
      </c>
      <c r="C158" s="32" t="s">
        <v>892</v>
      </c>
      <c r="D158" s="33" t="s">
        <v>988</v>
      </c>
      <c r="E158" s="66">
        <v>500</v>
      </c>
      <c r="F158" s="66">
        <v>499.85</v>
      </c>
      <c r="G158" s="66">
        <v>1000</v>
      </c>
      <c r="H158" s="66">
        <f t="shared" si="5"/>
        <v>99.97</v>
      </c>
      <c r="J158" s="286"/>
      <c r="K158" s="286"/>
    </row>
    <row r="159" spans="1:11" ht="18.75" customHeight="1">
      <c r="A159" s="32">
        <v>642</v>
      </c>
      <c r="B159" s="73" t="s">
        <v>807</v>
      </c>
      <c r="C159" s="32" t="s">
        <v>892</v>
      </c>
      <c r="D159" s="33" t="s">
        <v>73</v>
      </c>
      <c r="E159" s="66">
        <v>78</v>
      </c>
      <c r="F159" s="66">
        <v>78</v>
      </c>
      <c r="G159" s="66">
        <v>40</v>
      </c>
      <c r="H159" s="66">
        <f t="shared" si="5"/>
        <v>100</v>
      </c>
      <c r="J159" s="286"/>
      <c r="K159" s="286"/>
    </row>
    <row r="160" spans="1:11" ht="18.75" customHeight="1">
      <c r="A160" s="47" t="s">
        <v>266</v>
      </c>
      <c r="B160" s="47" t="s">
        <v>267</v>
      </c>
      <c r="C160" s="25" t="s">
        <v>387</v>
      </c>
      <c r="D160" s="17" t="s">
        <v>991</v>
      </c>
      <c r="E160" s="26">
        <f>SUM(E161:E162)</f>
        <v>7992</v>
      </c>
      <c r="F160" s="26">
        <f>SUM(F161:F162)</f>
        <v>9100</v>
      </c>
      <c r="G160" s="26">
        <f>SUM(G161:G162)</f>
        <v>0</v>
      </c>
      <c r="H160" s="26">
        <f t="shared" si="5"/>
        <v>113.86386386386387</v>
      </c>
      <c r="J160" s="286"/>
      <c r="K160" s="286"/>
    </row>
    <row r="161" spans="1:11" ht="18.75" customHeight="1">
      <c r="A161" s="68">
        <v>610.62</v>
      </c>
      <c r="B161" s="73" t="s">
        <v>74</v>
      </c>
      <c r="C161" s="32" t="s">
        <v>892</v>
      </c>
      <c r="D161" s="69" t="s">
        <v>87</v>
      </c>
      <c r="E161" s="66">
        <v>7992</v>
      </c>
      <c r="F161" s="66">
        <v>9100</v>
      </c>
      <c r="G161" s="34">
        <v>0</v>
      </c>
      <c r="H161" s="34">
        <f t="shared" si="5"/>
        <v>113.86386386386387</v>
      </c>
      <c r="J161" s="286"/>
      <c r="K161" s="286"/>
    </row>
    <row r="162" spans="1:11" ht="18.75" customHeight="1">
      <c r="A162" s="65"/>
      <c r="B162" s="73" t="s">
        <v>75</v>
      </c>
      <c r="C162" s="65" t="s">
        <v>892</v>
      </c>
      <c r="D162" s="75"/>
      <c r="E162" s="34"/>
      <c r="F162" s="34"/>
      <c r="G162" s="34"/>
      <c r="H162" s="67">
        <f t="shared" si="5"/>
        <v>0</v>
      </c>
      <c r="J162" s="286"/>
      <c r="K162" s="286"/>
    </row>
    <row r="163" spans="1:11" ht="18.75" customHeight="1">
      <c r="A163" s="47" t="s">
        <v>278</v>
      </c>
      <c r="B163" s="47" t="s">
        <v>279</v>
      </c>
      <c r="C163" s="25" t="s">
        <v>387</v>
      </c>
      <c r="D163" s="17" t="s">
        <v>280</v>
      </c>
      <c r="E163" s="26">
        <f>SUM(E164:E165)</f>
        <v>0</v>
      </c>
      <c r="F163" s="26">
        <f>SUM(F164:F165)</f>
        <v>4610</v>
      </c>
      <c r="G163" s="26">
        <f>SUM(G164:G165)</f>
        <v>0</v>
      </c>
      <c r="H163" s="26">
        <f>IF(E163=0,,F163/E163*100)</f>
        <v>0</v>
      </c>
      <c r="J163" s="286"/>
      <c r="K163" s="286"/>
    </row>
    <row r="164" spans="1:11" ht="18.75" customHeight="1">
      <c r="A164" s="68">
        <v>600</v>
      </c>
      <c r="B164" s="64" t="s">
        <v>1799</v>
      </c>
      <c r="C164" s="32" t="s">
        <v>892</v>
      </c>
      <c r="D164" s="69" t="s">
        <v>1115</v>
      </c>
      <c r="E164" s="67">
        <v>0</v>
      </c>
      <c r="F164" s="67">
        <v>4610</v>
      </c>
      <c r="G164" s="34">
        <v>0</v>
      </c>
      <c r="H164" s="67">
        <f t="shared" si="5"/>
        <v>0</v>
      </c>
      <c r="J164" s="286"/>
      <c r="K164" s="286"/>
    </row>
    <row r="165" spans="1:11" ht="18.75" customHeight="1">
      <c r="A165" s="65"/>
      <c r="B165" s="64" t="s">
        <v>1800</v>
      </c>
      <c r="C165" s="65" t="s">
        <v>892</v>
      </c>
      <c r="D165" s="75"/>
      <c r="E165" s="133"/>
      <c r="F165" s="133"/>
      <c r="G165" s="66"/>
      <c r="H165" s="67">
        <f t="shared" si="5"/>
        <v>0</v>
      </c>
      <c r="J165" s="286"/>
      <c r="K165" s="286"/>
    </row>
    <row r="166" spans="1:11" ht="18.75" customHeight="1">
      <c r="A166" s="24"/>
      <c r="B166" s="72"/>
      <c r="C166" s="23" t="s">
        <v>892</v>
      </c>
      <c r="D166" s="48" t="s">
        <v>378</v>
      </c>
      <c r="E166" s="50">
        <f>SUM(E163,E160,E150)</f>
        <v>25570</v>
      </c>
      <c r="F166" s="50">
        <f>SUM(F163,F160,F150)</f>
        <v>31288</v>
      </c>
      <c r="G166" s="50">
        <f>SUM(G163,G160,G150)</f>
        <v>20515</v>
      </c>
      <c r="H166" s="50">
        <f t="shared" si="5"/>
        <v>122.36214313648807</v>
      </c>
      <c r="J166" s="286"/>
      <c r="K166" s="286"/>
    </row>
    <row r="167" spans="1:11" ht="12.75">
      <c r="A167" s="58"/>
      <c r="B167" s="59"/>
      <c r="C167" s="60"/>
      <c r="D167" s="61"/>
      <c r="E167" s="58"/>
      <c r="F167" s="58"/>
      <c r="G167" s="58"/>
      <c r="H167" s="58"/>
      <c r="J167" s="286"/>
      <c r="K167" s="286"/>
    </row>
    <row r="168" spans="1:11" ht="12.75">
      <c r="A168" s="334" t="s">
        <v>979</v>
      </c>
      <c r="B168" s="334"/>
      <c r="C168" s="334"/>
      <c r="D168" s="334"/>
      <c r="E168" s="334"/>
      <c r="F168" s="334"/>
      <c r="G168" s="334"/>
      <c r="H168" s="335"/>
      <c r="J168" s="286"/>
      <c r="K168" s="286"/>
    </row>
    <row r="169" spans="1:11" ht="22.5" customHeight="1">
      <c r="A169" s="336" t="s">
        <v>1340</v>
      </c>
      <c r="B169" s="337"/>
      <c r="C169" s="337"/>
      <c r="D169" s="337"/>
      <c r="E169" s="337"/>
      <c r="F169" s="337"/>
      <c r="G169" s="337"/>
      <c r="H169" s="337"/>
      <c r="J169" s="286"/>
      <c r="K169" s="286"/>
    </row>
    <row r="170" spans="1:11" ht="23.25" customHeight="1">
      <c r="A170" s="337"/>
      <c r="B170" s="337"/>
      <c r="C170" s="337"/>
      <c r="D170" s="337"/>
      <c r="E170" s="337"/>
      <c r="F170" s="337"/>
      <c r="G170" s="337"/>
      <c r="H170" s="337"/>
      <c r="J170" s="286"/>
      <c r="K170" s="286"/>
    </row>
    <row r="171" spans="1:11" ht="12.75">
      <c r="A171" s="58"/>
      <c r="B171" s="59"/>
      <c r="C171" s="60"/>
      <c r="D171" s="61"/>
      <c r="E171" s="58"/>
      <c r="F171" s="58"/>
      <c r="G171" s="58"/>
      <c r="H171" s="58"/>
      <c r="J171" s="286"/>
      <c r="K171" s="286"/>
    </row>
    <row r="172" spans="1:11" ht="20.25" customHeight="1">
      <c r="A172" s="27" t="s">
        <v>1031</v>
      </c>
      <c r="B172" s="131" t="s">
        <v>24</v>
      </c>
      <c r="C172" s="27" t="s">
        <v>389</v>
      </c>
      <c r="D172" s="19" t="s">
        <v>1219</v>
      </c>
      <c r="E172" s="40" t="s">
        <v>376</v>
      </c>
      <c r="F172" s="40" t="s">
        <v>152</v>
      </c>
      <c r="G172" s="40" t="s">
        <v>153</v>
      </c>
      <c r="H172" s="18" t="s">
        <v>377</v>
      </c>
      <c r="J172" s="286"/>
      <c r="K172" s="286"/>
    </row>
    <row r="173" spans="1:11" ht="20.25" customHeight="1">
      <c r="A173" s="78" t="s">
        <v>382</v>
      </c>
      <c r="B173" s="140" t="s">
        <v>383</v>
      </c>
      <c r="C173" s="78"/>
      <c r="D173" s="79" t="s">
        <v>374</v>
      </c>
      <c r="E173" s="80"/>
      <c r="F173" s="80"/>
      <c r="G173" s="80"/>
      <c r="H173" s="80"/>
      <c r="J173" s="286"/>
      <c r="K173" s="286"/>
    </row>
    <row r="174" spans="1:11" ht="20.25" customHeight="1">
      <c r="A174" s="47" t="s">
        <v>385</v>
      </c>
      <c r="B174" s="47" t="s">
        <v>386</v>
      </c>
      <c r="C174" s="25" t="s">
        <v>387</v>
      </c>
      <c r="D174" s="38" t="s">
        <v>388</v>
      </c>
      <c r="E174" s="132">
        <f>SUM(E175:E183)</f>
        <v>60080</v>
      </c>
      <c r="F174" s="132">
        <f>SUM(F175:F183)</f>
        <v>60126</v>
      </c>
      <c r="G174" s="132">
        <f>SUM(G175:G183)</f>
        <v>61108</v>
      </c>
      <c r="H174" s="132">
        <f aca="true" t="shared" si="6" ref="H174:H197">IF(E174=0,,F174/E174*100)</f>
        <v>100.07656458055925</v>
      </c>
      <c r="J174" s="286"/>
      <c r="K174" s="286"/>
    </row>
    <row r="175" spans="1:11" ht="20.25" customHeight="1">
      <c r="A175" s="68">
        <v>61</v>
      </c>
      <c r="B175" s="73" t="s">
        <v>808</v>
      </c>
      <c r="C175" s="32" t="s">
        <v>892</v>
      </c>
      <c r="D175" s="69" t="s">
        <v>1572</v>
      </c>
      <c r="E175" s="66">
        <v>29400</v>
      </c>
      <c r="F175" s="34">
        <v>29398.98</v>
      </c>
      <c r="G175" s="34">
        <v>30601</v>
      </c>
      <c r="H175" s="34">
        <f t="shared" si="6"/>
        <v>99.9965306122449</v>
      </c>
      <c r="J175" s="286"/>
      <c r="K175" s="286"/>
    </row>
    <row r="176" spans="1:11" ht="20.25" customHeight="1">
      <c r="A176" s="68">
        <v>62</v>
      </c>
      <c r="B176" s="73" t="s">
        <v>809</v>
      </c>
      <c r="C176" s="32" t="s">
        <v>892</v>
      </c>
      <c r="D176" s="69" t="s">
        <v>1107</v>
      </c>
      <c r="E176" s="66">
        <v>10680</v>
      </c>
      <c r="F176" s="34">
        <v>10679.18</v>
      </c>
      <c r="G176" s="34">
        <v>11117</v>
      </c>
      <c r="H176" s="34">
        <f t="shared" si="6"/>
        <v>99.99232209737828</v>
      </c>
      <c r="J176" s="286"/>
      <c r="K176" s="286"/>
    </row>
    <row r="177" spans="1:11" ht="20.25" customHeight="1">
      <c r="A177" s="68">
        <v>631</v>
      </c>
      <c r="B177" s="73" t="s">
        <v>810</v>
      </c>
      <c r="C177" s="32" t="s">
        <v>892</v>
      </c>
      <c r="D177" s="69" t="s">
        <v>982</v>
      </c>
      <c r="E177" s="66">
        <v>0</v>
      </c>
      <c r="F177" s="66">
        <v>0</v>
      </c>
      <c r="G177" s="66">
        <v>0</v>
      </c>
      <c r="H177" s="66">
        <f t="shared" si="6"/>
        <v>0</v>
      </c>
      <c r="J177" s="286"/>
      <c r="K177" s="286"/>
    </row>
    <row r="178" spans="1:11" ht="20.25" customHeight="1">
      <c r="A178" s="32">
        <v>632</v>
      </c>
      <c r="B178" s="73" t="s">
        <v>811</v>
      </c>
      <c r="C178" s="32" t="s">
        <v>892</v>
      </c>
      <c r="D178" s="33" t="s">
        <v>1581</v>
      </c>
      <c r="E178" s="66">
        <v>14000</v>
      </c>
      <c r="F178" s="66">
        <v>14178.04</v>
      </c>
      <c r="G178" s="66">
        <v>12000</v>
      </c>
      <c r="H178" s="66">
        <f t="shared" si="6"/>
        <v>101.27171428571428</v>
      </c>
      <c r="J178" s="286"/>
      <c r="K178" s="286"/>
    </row>
    <row r="179" spans="1:11" ht="20.25" customHeight="1">
      <c r="A179" s="32">
        <v>633</v>
      </c>
      <c r="B179" s="73" t="s">
        <v>812</v>
      </c>
      <c r="C179" s="32" t="s">
        <v>892</v>
      </c>
      <c r="D179" s="33" t="s">
        <v>1146</v>
      </c>
      <c r="E179" s="66">
        <v>1800</v>
      </c>
      <c r="F179" s="66">
        <v>1406.71</v>
      </c>
      <c r="G179" s="66">
        <v>2300</v>
      </c>
      <c r="H179" s="66">
        <f t="shared" si="6"/>
        <v>78.15055555555556</v>
      </c>
      <c r="J179" s="286"/>
      <c r="K179" s="286"/>
    </row>
    <row r="180" spans="1:11" ht="20.25" customHeight="1">
      <c r="A180" s="32">
        <v>634</v>
      </c>
      <c r="B180" s="73" t="s">
        <v>813</v>
      </c>
      <c r="C180" s="32" t="s">
        <v>892</v>
      </c>
      <c r="D180" s="33" t="s">
        <v>1147</v>
      </c>
      <c r="E180" s="66">
        <v>0</v>
      </c>
      <c r="F180" s="66">
        <v>0</v>
      </c>
      <c r="G180" s="66">
        <v>0</v>
      </c>
      <c r="H180" s="66">
        <f t="shared" si="6"/>
        <v>0</v>
      </c>
      <c r="J180" s="286"/>
      <c r="K180" s="286"/>
    </row>
    <row r="181" spans="1:11" ht="20.25" customHeight="1">
      <c r="A181" s="32">
        <v>635</v>
      </c>
      <c r="B181" s="73" t="s">
        <v>814</v>
      </c>
      <c r="C181" s="32" t="s">
        <v>892</v>
      </c>
      <c r="D181" s="33" t="s">
        <v>405</v>
      </c>
      <c r="E181" s="66">
        <v>500</v>
      </c>
      <c r="F181" s="66">
        <v>2276.7</v>
      </c>
      <c r="G181" s="66">
        <v>600</v>
      </c>
      <c r="H181" s="66">
        <f t="shared" si="6"/>
        <v>455.34</v>
      </c>
      <c r="J181" s="286"/>
      <c r="K181" s="286"/>
    </row>
    <row r="182" spans="1:11" ht="20.25" customHeight="1">
      <c r="A182" s="32">
        <v>637</v>
      </c>
      <c r="B182" s="73" t="s">
        <v>815</v>
      </c>
      <c r="C182" s="32" t="s">
        <v>892</v>
      </c>
      <c r="D182" s="33" t="s">
        <v>988</v>
      </c>
      <c r="E182" s="66">
        <v>3600</v>
      </c>
      <c r="F182" s="66">
        <v>2186.39</v>
      </c>
      <c r="G182" s="66">
        <v>4400</v>
      </c>
      <c r="H182" s="66">
        <f t="shared" si="6"/>
        <v>60.73305555555555</v>
      </c>
      <c r="J182" s="286"/>
      <c r="K182" s="286"/>
    </row>
    <row r="183" spans="1:11" ht="20.25" customHeight="1">
      <c r="A183" s="65">
        <v>642</v>
      </c>
      <c r="B183" s="64" t="s">
        <v>816</v>
      </c>
      <c r="C183" s="65" t="s">
        <v>892</v>
      </c>
      <c r="D183" s="70" t="s">
        <v>76</v>
      </c>
      <c r="E183" s="66">
        <v>100</v>
      </c>
      <c r="F183" s="66">
        <v>0</v>
      </c>
      <c r="G183" s="66">
        <v>90</v>
      </c>
      <c r="H183" s="66">
        <f t="shared" si="6"/>
        <v>0</v>
      </c>
      <c r="J183" s="286"/>
      <c r="K183" s="286"/>
    </row>
    <row r="184" spans="1:11" ht="20.25" customHeight="1">
      <c r="A184" s="47" t="s">
        <v>266</v>
      </c>
      <c r="B184" s="47" t="s">
        <v>267</v>
      </c>
      <c r="C184" s="25" t="s">
        <v>387</v>
      </c>
      <c r="D184" s="17" t="s">
        <v>991</v>
      </c>
      <c r="E184" s="26">
        <f>SUM(E185:E186)</f>
        <v>2376</v>
      </c>
      <c r="F184" s="26">
        <f>SUM(F185:F186)</f>
        <v>0</v>
      </c>
      <c r="G184" s="26">
        <f>SUM(G185:G186)</f>
        <v>0</v>
      </c>
      <c r="H184" s="26">
        <f t="shared" si="6"/>
        <v>0</v>
      </c>
      <c r="J184" s="286"/>
      <c r="K184" s="286"/>
    </row>
    <row r="185" spans="1:11" ht="20.25" customHeight="1">
      <c r="A185" s="32">
        <v>600</v>
      </c>
      <c r="B185" s="73" t="s">
        <v>817</v>
      </c>
      <c r="C185" s="32" t="s">
        <v>892</v>
      </c>
      <c r="D185" s="70" t="s">
        <v>1115</v>
      </c>
      <c r="E185" s="133">
        <v>2376</v>
      </c>
      <c r="F185" s="66">
        <v>0</v>
      </c>
      <c r="G185" s="66">
        <v>0</v>
      </c>
      <c r="H185" s="133">
        <f t="shared" si="6"/>
        <v>0</v>
      </c>
      <c r="J185" s="286"/>
      <c r="K185" s="286"/>
    </row>
    <row r="186" spans="1:11" ht="20.25" customHeight="1">
      <c r="A186" s="32"/>
      <c r="B186" s="73" t="s">
        <v>820</v>
      </c>
      <c r="C186" s="32" t="s">
        <v>892</v>
      </c>
      <c r="D186" s="33"/>
      <c r="E186" s="66"/>
      <c r="F186" s="66"/>
      <c r="G186" s="66"/>
      <c r="H186" s="133">
        <f t="shared" si="6"/>
        <v>0</v>
      </c>
      <c r="J186" s="286"/>
      <c r="K186" s="286"/>
    </row>
    <row r="187" spans="1:11" ht="20.25" customHeight="1">
      <c r="A187" s="47" t="s">
        <v>274</v>
      </c>
      <c r="B187" s="47" t="s">
        <v>275</v>
      </c>
      <c r="C187" s="25" t="s">
        <v>387</v>
      </c>
      <c r="D187" s="17" t="s">
        <v>276</v>
      </c>
      <c r="E187" s="71">
        <f>SUM(E188:E189)</f>
        <v>0</v>
      </c>
      <c r="F187" s="71">
        <f>SUM(F188:F189)</f>
        <v>0</v>
      </c>
      <c r="G187" s="71">
        <f>SUM(G188:G189)</f>
        <v>0</v>
      </c>
      <c r="H187" s="71">
        <f t="shared" si="6"/>
        <v>0</v>
      </c>
      <c r="J187" s="287"/>
      <c r="K187" s="287"/>
    </row>
    <row r="188" spans="1:11" ht="20.25" customHeight="1">
      <c r="A188" s="32"/>
      <c r="B188" s="73" t="s">
        <v>818</v>
      </c>
      <c r="C188" s="32" t="s">
        <v>892</v>
      </c>
      <c r="D188" s="33"/>
      <c r="E188" s="67"/>
      <c r="F188" s="67"/>
      <c r="G188" s="67"/>
      <c r="H188" s="67">
        <f t="shared" si="6"/>
        <v>0</v>
      </c>
      <c r="J188" s="286"/>
      <c r="K188" s="286"/>
    </row>
    <row r="189" spans="1:11" ht="20.25" customHeight="1">
      <c r="A189" s="32"/>
      <c r="B189" s="73" t="s">
        <v>821</v>
      </c>
      <c r="C189" s="32" t="s">
        <v>892</v>
      </c>
      <c r="D189" s="33"/>
      <c r="E189" s="67"/>
      <c r="F189" s="67"/>
      <c r="G189" s="67"/>
      <c r="H189" s="67">
        <f t="shared" si="6"/>
        <v>0</v>
      </c>
      <c r="J189" s="286"/>
      <c r="K189" s="286"/>
    </row>
    <row r="190" spans="1:12" ht="20.25" customHeight="1">
      <c r="A190" s="47" t="s">
        <v>1781</v>
      </c>
      <c r="B190" s="47" t="s">
        <v>1148</v>
      </c>
      <c r="C190" s="25" t="s">
        <v>387</v>
      </c>
      <c r="D190" s="17" t="s">
        <v>1149</v>
      </c>
      <c r="E190" s="71">
        <f>SUM(E191:E192)</f>
        <v>0</v>
      </c>
      <c r="F190" s="71">
        <f>SUM(F191:F192)</f>
        <v>0</v>
      </c>
      <c r="G190" s="71">
        <f>SUM(G191:G192)</f>
        <v>0</v>
      </c>
      <c r="H190" s="71">
        <f t="shared" si="6"/>
        <v>0</v>
      </c>
      <c r="J190" s="286"/>
      <c r="K190" s="286"/>
      <c r="L190" s="234"/>
    </row>
    <row r="191" spans="1:11" ht="20.25" customHeight="1">
      <c r="A191" s="32"/>
      <c r="B191" s="73" t="s">
        <v>819</v>
      </c>
      <c r="C191" s="32" t="s">
        <v>892</v>
      </c>
      <c r="D191" s="33"/>
      <c r="E191" s="34"/>
      <c r="F191" s="34"/>
      <c r="G191" s="34"/>
      <c r="H191" s="34">
        <f t="shared" si="6"/>
        <v>0</v>
      </c>
      <c r="J191" s="286"/>
      <c r="K191" s="286"/>
    </row>
    <row r="192" spans="1:11" ht="20.25" customHeight="1">
      <c r="A192" s="32"/>
      <c r="B192" s="73" t="s">
        <v>822</v>
      </c>
      <c r="C192" s="32" t="s">
        <v>892</v>
      </c>
      <c r="D192" s="33"/>
      <c r="E192" s="67"/>
      <c r="F192" s="67"/>
      <c r="G192" s="67"/>
      <c r="H192" s="67">
        <f t="shared" si="6"/>
        <v>0</v>
      </c>
      <c r="J192" s="286"/>
      <c r="K192" s="286"/>
    </row>
    <row r="193" spans="1:11" ht="20.25" customHeight="1">
      <c r="A193" s="47" t="s">
        <v>1762</v>
      </c>
      <c r="B193" s="47" t="s">
        <v>279</v>
      </c>
      <c r="C193" s="25" t="s">
        <v>387</v>
      </c>
      <c r="D193" s="17" t="s">
        <v>280</v>
      </c>
      <c r="E193" s="26">
        <f>SUM(E194:E196)</f>
        <v>0</v>
      </c>
      <c r="F193" s="26">
        <f>SUM(F194:F196)</f>
        <v>8716.8</v>
      </c>
      <c r="G193" s="26">
        <f>SUM(G194:G196)</f>
        <v>0</v>
      </c>
      <c r="H193" s="26">
        <f t="shared" si="6"/>
        <v>0</v>
      </c>
      <c r="J193" s="286"/>
      <c r="K193" s="286"/>
    </row>
    <row r="194" spans="1:11" ht="20.25" customHeight="1">
      <c r="A194" s="32">
        <v>600</v>
      </c>
      <c r="B194" s="64" t="s">
        <v>77</v>
      </c>
      <c r="C194" s="65" t="s">
        <v>892</v>
      </c>
      <c r="D194" s="70" t="s">
        <v>1115</v>
      </c>
      <c r="E194" s="133">
        <v>0</v>
      </c>
      <c r="F194" s="133">
        <v>8716.8</v>
      </c>
      <c r="G194" s="66">
        <v>0</v>
      </c>
      <c r="H194" s="133">
        <f t="shared" si="6"/>
        <v>0</v>
      </c>
      <c r="J194" s="286"/>
      <c r="K194" s="286"/>
    </row>
    <row r="195" spans="1:11" ht="20.25" customHeight="1">
      <c r="A195" s="64"/>
      <c r="B195" s="64" t="s">
        <v>78</v>
      </c>
      <c r="C195" s="65" t="s">
        <v>892</v>
      </c>
      <c r="D195" s="70"/>
      <c r="E195" s="133"/>
      <c r="F195" s="133"/>
      <c r="G195" s="66"/>
      <c r="H195" s="133">
        <f t="shared" si="6"/>
        <v>0</v>
      </c>
      <c r="J195" s="286"/>
      <c r="K195" s="286"/>
    </row>
    <row r="196" spans="1:11" ht="20.25" customHeight="1">
      <c r="A196" s="65"/>
      <c r="B196" s="64" t="s">
        <v>79</v>
      </c>
      <c r="C196" s="65" t="s">
        <v>892</v>
      </c>
      <c r="D196" s="75"/>
      <c r="E196" s="133"/>
      <c r="F196" s="133"/>
      <c r="G196" s="66"/>
      <c r="H196" s="133">
        <f t="shared" si="6"/>
        <v>0</v>
      </c>
      <c r="J196" s="286"/>
      <c r="K196" s="286"/>
    </row>
    <row r="197" spans="1:11" ht="20.25" customHeight="1">
      <c r="A197" s="24"/>
      <c r="B197" s="72"/>
      <c r="C197" s="23" t="s">
        <v>892</v>
      </c>
      <c r="D197" s="48" t="s">
        <v>378</v>
      </c>
      <c r="E197" s="50">
        <f>SUM(E193,E190,E187,E184,E174)</f>
        <v>62456</v>
      </c>
      <c r="F197" s="50">
        <f>SUM(F193,F190,F187,F184,F174)</f>
        <v>68842.8</v>
      </c>
      <c r="G197" s="50">
        <f>SUM(G193,G190,G187,G184,G174)</f>
        <v>61108</v>
      </c>
      <c r="H197" s="50">
        <f t="shared" si="6"/>
        <v>110.22607915972846</v>
      </c>
      <c r="J197" s="286"/>
      <c r="K197" s="286"/>
    </row>
    <row r="198" spans="1:8" ht="12.75">
      <c r="A198" s="58"/>
      <c r="B198" s="59"/>
      <c r="C198" s="60"/>
      <c r="D198" s="61"/>
      <c r="E198" s="58"/>
      <c r="F198" s="58"/>
      <c r="G198" s="58"/>
      <c r="H198" s="58"/>
    </row>
    <row r="199" spans="1:8" ht="12.75">
      <c r="A199" s="334" t="s">
        <v>979</v>
      </c>
      <c r="B199" s="334"/>
      <c r="C199" s="334"/>
      <c r="D199" s="334"/>
      <c r="E199" s="334"/>
      <c r="F199" s="334"/>
      <c r="G199" s="334"/>
      <c r="H199" s="335"/>
    </row>
    <row r="200" spans="1:8" ht="12.75">
      <c r="A200" s="336" t="s">
        <v>1341</v>
      </c>
      <c r="B200" s="337"/>
      <c r="C200" s="337"/>
      <c r="D200" s="337"/>
      <c r="E200" s="337"/>
      <c r="F200" s="337"/>
      <c r="G200" s="337"/>
      <c r="H200" s="337"/>
    </row>
    <row r="201" spans="1:8" ht="45.75" customHeight="1">
      <c r="A201" s="337"/>
      <c r="B201" s="337"/>
      <c r="C201" s="337"/>
      <c r="D201" s="337"/>
      <c r="E201" s="337"/>
      <c r="F201" s="337"/>
      <c r="G201" s="337"/>
      <c r="H201" s="337"/>
    </row>
    <row r="202" spans="1:8" ht="12.75">
      <c r="A202" s="58"/>
      <c r="B202" s="59"/>
      <c r="C202" s="60"/>
      <c r="D202" s="61"/>
      <c r="E202" s="58"/>
      <c r="F202" s="58"/>
      <c r="G202" s="58"/>
      <c r="H202" s="58"/>
    </row>
    <row r="203" spans="1:8" ht="21.75" customHeight="1">
      <c r="A203" s="27" t="s">
        <v>1032</v>
      </c>
      <c r="B203" s="131" t="s">
        <v>25</v>
      </c>
      <c r="C203" s="27" t="s">
        <v>389</v>
      </c>
      <c r="D203" s="19" t="s">
        <v>1221</v>
      </c>
      <c r="E203" s="40" t="s">
        <v>376</v>
      </c>
      <c r="F203" s="40" t="s">
        <v>152</v>
      </c>
      <c r="G203" s="40" t="s">
        <v>153</v>
      </c>
      <c r="H203" s="18" t="s">
        <v>377</v>
      </c>
    </row>
    <row r="204" spans="1:8" ht="21.75" customHeight="1">
      <c r="A204" s="78" t="s">
        <v>382</v>
      </c>
      <c r="B204" s="140" t="s">
        <v>383</v>
      </c>
      <c r="C204" s="78"/>
      <c r="D204" s="79" t="s">
        <v>374</v>
      </c>
      <c r="E204" s="80"/>
      <c r="F204" s="80"/>
      <c r="G204" s="80"/>
      <c r="H204" s="80"/>
    </row>
    <row r="205" spans="1:8" ht="21.75" customHeight="1">
      <c r="A205" s="47" t="s">
        <v>385</v>
      </c>
      <c r="B205" s="47" t="s">
        <v>386</v>
      </c>
      <c r="C205" s="25" t="s">
        <v>387</v>
      </c>
      <c r="D205" s="38" t="s">
        <v>388</v>
      </c>
      <c r="E205" s="132">
        <f>SUM(E206:E218)</f>
        <v>98000</v>
      </c>
      <c r="F205" s="132">
        <f>SUM(F206:F218)</f>
        <v>10304.84</v>
      </c>
      <c r="G205" s="132">
        <f>SUM(G206:G218)</f>
        <v>95942</v>
      </c>
      <c r="H205" s="132">
        <f aca="true" t="shared" si="7" ref="H205:H241">IF(E205=0,,F205/E205*100)</f>
        <v>10.515142857142857</v>
      </c>
    </row>
    <row r="206" spans="1:8" ht="21.75" customHeight="1">
      <c r="A206" s="32">
        <v>610</v>
      </c>
      <c r="B206" s="73" t="s">
        <v>823</v>
      </c>
      <c r="C206" s="32" t="s">
        <v>892</v>
      </c>
      <c r="D206" s="33" t="s">
        <v>1572</v>
      </c>
      <c r="E206" s="66">
        <v>0</v>
      </c>
      <c r="F206" s="66">
        <v>0</v>
      </c>
      <c r="G206" s="66">
        <v>0</v>
      </c>
      <c r="H206" s="34">
        <f t="shared" si="7"/>
        <v>0</v>
      </c>
    </row>
    <row r="207" spans="1:8" ht="21.75" customHeight="1">
      <c r="A207" s="32">
        <v>642</v>
      </c>
      <c r="B207" s="73" t="s">
        <v>824</v>
      </c>
      <c r="C207" s="32" t="s">
        <v>892</v>
      </c>
      <c r="D207" s="33" t="s">
        <v>80</v>
      </c>
      <c r="E207" s="66">
        <v>0</v>
      </c>
      <c r="F207" s="66">
        <v>0</v>
      </c>
      <c r="G207" s="66">
        <v>0</v>
      </c>
      <c r="H207" s="34">
        <f t="shared" si="7"/>
        <v>0</v>
      </c>
    </row>
    <row r="208" spans="1:8" ht="21.75" customHeight="1">
      <c r="A208" s="32">
        <v>632</v>
      </c>
      <c r="B208" s="73" t="s">
        <v>825</v>
      </c>
      <c r="C208" s="32" t="s">
        <v>892</v>
      </c>
      <c r="D208" s="33" t="s">
        <v>1581</v>
      </c>
      <c r="E208" s="66">
        <v>0</v>
      </c>
      <c r="F208" s="66">
        <v>0</v>
      </c>
      <c r="G208" s="66">
        <v>0</v>
      </c>
      <c r="H208" s="66">
        <f t="shared" si="7"/>
        <v>0</v>
      </c>
    </row>
    <row r="209" spans="1:8" ht="21.75" customHeight="1">
      <c r="A209" s="32">
        <v>633</v>
      </c>
      <c r="B209" s="73" t="s">
        <v>826</v>
      </c>
      <c r="C209" s="32" t="s">
        <v>892</v>
      </c>
      <c r="D209" s="33" t="s">
        <v>1146</v>
      </c>
      <c r="E209" s="66">
        <v>0</v>
      </c>
      <c r="F209" s="67">
        <v>5176.84</v>
      </c>
      <c r="G209" s="67">
        <v>0</v>
      </c>
      <c r="H209" s="66">
        <f t="shared" si="7"/>
        <v>0</v>
      </c>
    </row>
    <row r="210" spans="1:8" ht="21.75" customHeight="1">
      <c r="A210" s="65">
        <v>634</v>
      </c>
      <c r="B210" s="73" t="s">
        <v>827</v>
      </c>
      <c r="C210" s="32" t="s">
        <v>892</v>
      </c>
      <c r="D210" s="70" t="s">
        <v>1147</v>
      </c>
      <c r="E210" s="66">
        <v>0</v>
      </c>
      <c r="F210" s="66">
        <v>0</v>
      </c>
      <c r="G210" s="66">
        <v>0</v>
      </c>
      <c r="H210" s="66">
        <f t="shared" si="7"/>
        <v>0</v>
      </c>
    </row>
    <row r="211" spans="1:8" ht="21.75" customHeight="1">
      <c r="A211" s="65">
        <v>635</v>
      </c>
      <c r="B211" s="73" t="s">
        <v>828</v>
      </c>
      <c r="C211" s="65" t="s">
        <v>892</v>
      </c>
      <c r="D211" s="70" t="s">
        <v>405</v>
      </c>
      <c r="E211" s="133">
        <v>1000</v>
      </c>
      <c r="F211" s="66">
        <v>0</v>
      </c>
      <c r="G211" s="66">
        <v>1042</v>
      </c>
      <c r="H211" s="66">
        <f t="shared" si="7"/>
        <v>0</v>
      </c>
    </row>
    <row r="212" spans="1:8" ht="21.75" customHeight="1">
      <c r="A212" s="65">
        <v>636</v>
      </c>
      <c r="B212" s="73" t="s">
        <v>829</v>
      </c>
      <c r="C212" s="65" t="s">
        <v>892</v>
      </c>
      <c r="D212" s="70" t="s">
        <v>1147</v>
      </c>
      <c r="E212" s="66">
        <v>400</v>
      </c>
      <c r="F212" s="66">
        <v>3024</v>
      </c>
      <c r="G212" s="66">
        <v>0</v>
      </c>
      <c r="H212" s="66">
        <f t="shared" si="7"/>
        <v>756</v>
      </c>
    </row>
    <row r="213" spans="1:8" ht="21.75" customHeight="1">
      <c r="A213" s="65">
        <v>637</v>
      </c>
      <c r="B213" s="73" t="s">
        <v>830</v>
      </c>
      <c r="C213" s="65" t="s">
        <v>892</v>
      </c>
      <c r="D213" s="70" t="s">
        <v>988</v>
      </c>
      <c r="E213" s="66">
        <v>0</v>
      </c>
      <c r="F213" s="66">
        <v>1620</v>
      </c>
      <c r="G213" s="66">
        <v>0</v>
      </c>
      <c r="H213" s="66">
        <f t="shared" si="7"/>
        <v>0</v>
      </c>
    </row>
    <row r="214" spans="1:8" ht="21.75" customHeight="1">
      <c r="A214" s="268">
        <v>637005</v>
      </c>
      <c r="B214" s="64" t="s">
        <v>124</v>
      </c>
      <c r="C214" s="65" t="s">
        <v>892</v>
      </c>
      <c r="D214" s="269" t="s">
        <v>81</v>
      </c>
      <c r="E214" s="66">
        <v>0</v>
      </c>
      <c r="F214" s="66">
        <v>0</v>
      </c>
      <c r="G214" s="66">
        <v>0</v>
      </c>
      <c r="H214" s="66">
        <f t="shared" si="7"/>
        <v>0</v>
      </c>
    </row>
    <row r="215" spans="1:8" ht="21.75" customHeight="1">
      <c r="A215" s="74">
        <v>637005</v>
      </c>
      <c r="B215" s="64" t="s">
        <v>1256</v>
      </c>
      <c r="C215" s="65" t="s">
        <v>892</v>
      </c>
      <c r="D215" s="270" t="s">
        <v>82</v>
      </c>
      <c r="E215" s="66">
        <v>600</v>
      </c>
      <c r="F215" s="66">
        <v>400</v>
      </c>
      <c r="G215" s="66">
        <v>600</v>
      </c>
      <c r="H215" s="66">
        <f t="shared" si="7"/>
        <v>66.66666666666666</v>
      </c>
    </row>
    <row r="216" spans="1:8" ht="21.75" customHeight="1">
      <c r="A216" s="65">
        <v>637</v>
      </c>
      <c r="B216" s="64" t="s">
        <v>1257</v>
      </c>
      <c r="C216" s="65" t="s">
        <v>892</v>
      </c>
      <c r="D216" s="70" t="s">
        <v>1006</v>
      </c>
      <c r="E216" s="45">
        <v>0</v>
      </c>
      <c r="F216" s="66">
        <v>84</v>
      </c>
      <c r="G216" s="66">
        <v>0</v>
      </c>
      <c r="H216" s="66">
        <f t="shared" si="7"/>
        <v>0</v>
      </c>
    </row>
    <row r="217" spans="1:8" ht="21.75" customHeight="1">
      <c r="A217" s="32">
        <v>716</v>
      </c>
      <c r="B217" s="64" t="s">
        <v>83</v>
      </c>
      <c r="C217" s="32" t="s">
        <v>1462</v>
      </c>
      <c r="D217" s="70" t="s">
        <v>1628</v>
      </c>
      <c r="E217" s="133">
        <v>6000</v>
      </c>
      <c r="F217" s="66">
        <v>0</v>
      </c>
      <c r="G217" s="66">
        <v>4300</v>
      </c>
      <c r="H217" s="66">
        <f t="shared" si="7"/>
        <v>0</v>
      </c>
    </row>
    <row r="218" spans="1:8" ht="21.75" customHeight="1">
      <c r="A218" s="32">
        <v>717002</v>
      </c>
      <c r="B218" s="64" t="s">
        <v>1007</v>
      </c>
      <c r="C218" s="32" t="s">
        <v>1462</v>
      </c>
      <c r="D218" s="33" t="s">
        <v>1630</v>
      </c>
      <c r="E218" s="133">
        <v>90000</v>
      </c>
      <c r="F218" s="133">
        <v>0</v>
      </c>
      <c r="G218" s="133">
        <v>90000</v>
      </c>
      <c r="H218" s="66">
        <f t="shared" si="7"/>
        <v>0</v>
      </c>
    </row>
    <row r="219" spans="1:8" ht="21.75" customHeight="1">
      <c r="A219" s="47" t="s">
        <v>266</v>
      </c>
      <c r="B219" s="47" t="s">
        <v>267</v>
      </c>
      <c r="C219" s="25" t="s">
        <v>387</v>
      </c>
      <c r="D219" s="17" t="s">
        <v>991</v>
      </c>
      <c r="E219" s="26">
        <f>SUM(E220:E231)</f>
        <v>496756</v>
      </c>
      <c r="F219" s="26">
        <f>SUM(F220:F231)</f>
        <v>514483.56</v>
      </c>
      <c r="G219" s="26">
        <f>SUM(G220:G231)</f>
        <v>518087</v>
      </c>
      <c r="H219" s="26">
        <f t="shared" si="7"/>
        <v>103.56866550177553</v>
      </c>
    </row>
    <row r="220" spans="1:8" ht="21.75" customHeight="1">
      <c r="A220" s="68">
        <v>61</v>
      </c>
      <c r="B220" s="73" t="s">
        <v>831</v>
      </c>
      <c r="C220" s="32" t="s">
        <v>892</v>
      </c>
      <c r="D220" s="69" t="s">
        <v>1572</v>
      </c>
      <c r="E220" s="66">
        <v>321670</v>
      </c>
      <c r="F220" s="66">
        <v>340512.93</v>
      </c>
      <c r="G220" s="66">
        <v>335115</v>
      </c>
      <c r="H220" s="66">
        <f t="shared" si="7"/>
        <v>105.8578449964249</v>
      </c>
    </row>
    <row r="221" spans="1:8" ht="21.75" customHeight="1">
      <c r="A221" s="68">
        <v>62</v>
      </c>
      <c r="B221" s="73" t="s">
        <v>832</v>
      </c>
      <c r="C221" s="32" t="s">
        <v>892</v>
      </c>
      <c r="D221" s="69" t="s">
        <v>1107</v>
      </c>
      <c r="E221" s="66">
        <v>112421</v>
      </c>
      <c r="F221" s="66">
        <v>120103.58</v>
      </c>
      <c r="G221" s="66">
        <v>117120</v>
      </c>
      <c r="H221" s="66">
        <f t="shared" si="7"/>
        <v>106.83375881730282</v>
      </c>
    </row>
    <row r="222" spans="1:8" ht="21.75" customHeight="1">
      <c r="A222" s="68">
        <v>631</v>
      </c>
      <c r="B222" s="73" t="s">
        <v>833</v>
      </c>
      <c r="C222" s="32" t="s">
        <v>892</v>
      </c>
      <c r="D222" s="69" t="s">
        <v>982</v>
      </c>
      <c r="E222" s="66">
        <v>85</v>
      </c>
      <c r="F222" s="66">
        <v>60.5</v>
      </c>
      <c r="G222" s="66">
        <v>89</v>
      </c>
      <c r="H222" s="66">
        <f t="shared" si="7"/>
        <v>71.17647058823529</v>
      </c>
    </row>
    <row r="223" spans="1:8" ht="21.75" customHeight="1">
      <c r="A223" s="32">
        <v>632</v>
      </c>
      <c r="B223" s="73" t="s">
        <v>834</v>
      </c>
      <c r="C223" s="32" t="s">
        <v>892</v>
      </c>
      <c r="D223" s="33" t="s">
        <v>1581</v>
      </c>
      <c r="E223" s="66">
        <v>30020</v>
      </c>
      <c r="F223" s="66">
        <v>21078.23</v>
      </c>
      <c r="G223" s="66">
        <v>31275</v>
      </c>
      <c r="H223" s="66">
        <f t="shared" si="7"/>
        <v>70.21395736175883</v>
      </c>
    </row>
    <row r="224" spans="1:8" ht="21.75" customHeight="1">
      <c r="A224" s="32">
        <v>633</v>
      </c>
      <c r="B224" s="73" t="s">
        <v>835</v>
      </c>
      <c r="C224" s="32" t="s">
        <v>892</v>
      </c>
      <c r="D224" s="33" t="s">
        <v>1146</v>
      </c>
      <c r="E224" s="66">
        <v>9692</v>
      </c>
      <c r="F224" s="66">
        <v>8693.73</v>
      </c>
      <c r="G224" s="66">
        <v>10514</v>
      </c>
      <c r="H224" s="66">
        <f t="shared" si="7"/>
        <v>89.70006190672719</v>
      </c>
    </row>
    <row r="225" spans="1:8" ht="21.75" customHeight="1">
      <c r="A225" s="32">
        <v>634</v>
      </c>
      <c r="B225" s="73" t="s">
        <v>836</v>
      </c>
      <c r="C225" s="32" t="s">
        <v>892</v>
      </c>
      <c r="D225" s="33" t="s">
        <v>1147</v>
      </c>
      <c r="E225" s="66">
        <v>0</v>
      </c>
      <c r="F225" s="66">
        <v>0</v>
      </c>
      <c r="G225" s="66">
        <v>0</v>
      </c>
      <c r="H225" s="66">
        <f t="shared" si="7"/>
        <v>0</v>
      </c>
    </row>
    <row r="226" spans="1:12" ht="21.75" customHeight="1">
      <c r="A226" s="268">
        <v>636</v>
      </c>
      <c r="B226" s="64" t="s">
        <v>837</v>
      </c>
      <c r="C226" s="65" t="s">
        <v>892</v>
      </c>
      <c r="D226" s="70" t="s">
        <v>792</v>
      </c>
      <c r="E226" s="66">
        <v>54</v>
      </c>
      <c r="F226" s="66">
        <v>54</v>
      </c>
      <c r="G226" s="66">
        <v>56</v>
      </c>
      <c r="H226" s="66">
        <f t="shared" si="7"/>
        <v>100</v>
      </c>
      <c r="J226" s="234"/>
      <c r="K226" s="234"/>
      <c r="L226" s="234"/>
    </row>
    <row r="227" spans="1:8" ht="21.75" customHeight="1">
      <c r="A227" s="32">
        <v>635</v>
      </c>
      <c r="B227" s="73" t="s">
        <v>838</v>
      </c>
      <c r="C227" s="32" t="s">
        <v>892</v>
      </c>
      <c r="D227" s="33" t="s">
        <v>405</v>
      </c>
      <c r="E227" s="66">
        <v>2075</v>
      </c>
      <c r="F227" s="66">
        <v>1260.49</v>
      </c>
      <c r="G227" s="66">
        <v>2162</v>
      </c>
      <c r="H227" s="66">
        <f t="shared" si="7"/>
        <v>60.746506024096384</v>
      </c>
    </row>
    <row r="228" spans="1:8" ht="21.75" customHeight="1">
      <c r="A228" s="32">
        <v>637</v>
      </c>
      <c r="B228" s="73" t="s">
        <v>839</v>
      </c>
      <c r="C228" s="32" t="s">
        <v>892</v>
      </c>
      <c r="D228" s="33" t="s">
        <v>988</v>
      </c>
      <c r="E228" s="66">
        <v>13939</v>
      </c>
      <c r="F228" s="66">
        <v>12700.84</v>
      </c>
      <c r="G228" s="66">
        <v>14522</v>
      </c>
      <c r="H228" s="66">
        <f t="shared" si="7"/>
        <v>91.11729679317024</v>
      </c>
    </row>
    <row r="229" spans="1:8" ht="21.75" customHeight="1">
      <c r="A229" s="32">
        <v>642</v>
      </c>
      <c r="B229" s="73" t="s">
        <v>840</v>
      </c>
      <c r="C229" s="32" t="s">
        <v>892</v>
      </c>
      <c r="D229" s="70" t="s">
        <v>897</v>
      </c>
      <c r="E229" s="66">
        <v>6800</v>
      </c>
      <c r="F229" s="66">
        <v>9869.2</v>
      </c>
      <c r="G229" s="66">
        <v>7084</v>
      </c>
      <c r="H229" s="66">
        <f t="shared" si="7"/>
        <v>145.13529411764708</v>
      </c>
    </row>
    <row r="230" spans="1:8" ht="21.75" customHeight="1">
      <c r="A230" s="32">
        <v>637012</v>
      </c>
      <c r="B230" s="73" t="s">
        <v>916</v>
      </c>
      <c r="C230" s="32" t="s">
        <v>892</v>
      </c>
      <c r="D230" s="70" t="s">
        <v>1009</v>
      </c>
      <c r="E230" s="133">
        <v>0</v>
      </c>
      <c r="F230" s="66">
        <v>150.06</v>
      </c>
      <c r="G230" s="66">
        <v>0</v>
      </c>
      <c r="H230" s="66">
        <f t="shared" si="7"/>
        <v>0</v>
      </c>
    </row>
    <row r="231" spans="1:8" ht="21.75" customHeight="1">
      <c r="A231" s="32">
        <v>637037</v>
      </c>
      <c r="B231" s="73" t="s">
        <v>1629</v>
      </c>
      <c r="C231" s="32" t="s">
        <v>892</v>
      </c>
      <c r="D231" s="33" t="s">
        <v>1796</v>
      </c>
      <c r="E231" s="133">
        <v>0</v>
      </c>
      <c r="F231" s="66">
        <v>0</v>
      </c>
      <c r="G231" s="66">
        <v>150</v>
      </c>
      <c r="H231" s="66">
        <f t="shared" si="7"/>
        <v>0</v>
      </c>
    </row>
    <row r="232" spans="1:8" ht="21.75" customHeight="1">
      <c r="A232" s="47" t="s">
        <v>898</v>
      </c>
      <c r="B232" s="47" t="s">
        <v>275</v>
      </c>
      <c r="C232" s="25" t="s">
        <v>387</v>
      </c>
      <c r="D232" s="17" t="s">
        <v>276</v>
      </c>
      <c r="E232" s="71">
        <f>SUM(E233:E234)</f>
        <v>72000</v>
      </c>
      <c r="F232" s="71">
        <f>SUM(F233:F234)</f>
        <v>72550</v>
      </c>
      <c r="G232" s="71">
        <f>SUM(G233:G234)</f>
        <v>72550</v>
      </c>
      <c r="H232" s="236">
        <f t="shared" si="7"/>
        <v>100.7638888888889</v>
      </c>
    </row>
    <row r="233" spans="1:9" ht="21.75" customHeight="1">
      <c r="A233" s="32">
        <v>717002</v>
      </c>
      <c r="B233" s="73" t="s">
        <v>841</v>
      </c>
      <c r="C233" s="32" t="s">
        <v>1631</v>
      </c>
      <c r="D233" s="33" t="s">
        <v>1632</v>
      </c>
      <c r="E233" s="133">
        <v>72000</v>
      </c>
      <c r="F233" s="133">
        <v>72000</v>
      </c>
      <c r="G233" s="66">
        <v>72000</v>
      </c>
      <c r="H233" s="34">
        <f t="shared" si="7"/>
        <v>100</v>
      </c>
      <c r="I233" s="234"/>
    </row>
    <row r="234" spans="1:8" ht="21.75" customHeight="1">
      <c r="A234" s="32">
        <v>716</v>
      </c>
      <c r="B234" s="73" t="s">
        <v>842</v>
      </c>
      <c r="C234" s="32" t="s">
        <v>1410</v>
      </c>
      <c r="D234" s="70" t="s">
        <v>1008</v>
      </c>
      <c r="E234" s="67">
        <v>0</v>
      </c>
      <c r="F234" s="67">
        <v>550</v>
      </c>
      <c r="G234" s="133">
        <v>550</v>
      </c>
      <c r="H234" s="67">
        <f t="shared" si="7"/>
        <v>0</v>
      </c>
    </row>
    <row r="235" spans="1:8" ht="21.75" customHeight="1">
      <c r="A235" s="47" t="s">
        <v>1781</v>
      </c>
      <c r="B235" s="47" t="s">
        <v>1148</v>
      </c>
      <c r="C235" s="25" t="s">
        <v>387</v>
      </c>
      <c r="D235" s="17" t="s">
        <v>1149</v>
      </c>
      <c r="E235" s="71">
        <f>SUM(E236:E237)</f>
        <v>0</v>
      </c>
      <c r="F235" s="71">
        <f>SUM(F236:F237)</f>
        <v>0</v>
      </c>
      <c r="G235" s="71">
        <f>SUM(G236:G237)</f>
        <v>0</v>
      </c>
      <c r="H235" s="71">
        <f t="shared" si="7"/>
        <v>0</v>
      </c>
    </row>
    <row r="236" spans="1:8" ht="21.75" customHeight="1">
      <c r="A236" s="32"/>
      <c r="B236" s="73" t="s">
        <v>843</v>
      </c>
      <c r="C236" s="32" t="s">
        <v>892</v>
      </c>
      <c r="D236" s="33"/>
      <c r="E236" s="34"/>
      <c r="F236" s="34"/>
      <c r="G236" s="34"/>
      <c r="H236" s="34">
        <f t="shared" si="7"/>
        <v>0</v>
      </c>
    </row>
    <row r="237" spans="1:8" ht="21.75" customHeight="1">
      <c r="A237" s="32"/>
      <c r="B237" s="73" t="s">
        <v>844</v>
      </c>
      <c r="C237" s="32" t="s">
        <v>892</v>
      </c>
      <c r="D237" s="33"/>
      <c r="E237" s="67"/>
      <c r="F237" s="67"/>
      <c r="G237" s="67"/>
      <c r="H237" s="67">
        <f t="shared" si="7"/>
        <v>0</v>
      </c>
    </row>
    <row r="238" spans="1:8" ht="21.75" customHeight="1">
      <c r="A238" s="47" t="s">
        <v>278</v>
      </c>
      <c r="B238" s="47" t="s">
        <v>279</v>
      </c>
      <c r="C238" s="25" t="s">
        <v>387</v>
      </c>
      <c r="D238" s="17" t="s">
        <v>280</v>
      </c>
      <c r="E238" s="26">
        <f>SUM(E239:E240)</f>
        <v>0</v>
      </c>
      <c r="F238" s="26">
        <f>SUM(F239:F240)</f>
        <v>3537.29</v>
      </c>
      <c r="G238" s="26">
        <f>SUM(G239:G240)</f>
        <v>0</v>
      </c>
      <c r="H238" s="26">
        <f t="shared" si="7"/>
        <v>0</v>
      </c>
    </row>
    <row r="239" spans="1:8" ht="21.75" customHeight="1">
      <c r="A239" s="32">
        <v>632</v>
      </c>
      <c r="B239" s="73" t="s">
        <v>84</v>
      </c>
      <c r="C239" s="65" t="s">
        <v>1633</v>
      </c>
      <c r="D239" s="70" t="s">
        <v>1634</v>
      </c>
      <c r="E239" s="270">
        <v>0</v>
      </c>
      <c r="F239" s="270">
        <v>3005.81</v>
      </c>
      <c r="G239" s="34">
        <v>0</v>
      </c>
      <c r="H239" s="34">
        <f t="shared" si="7"/>
        <v>0</v>
      </c>
    </row>
    <row r="240" spans="1:8" ht="21.75" customHeight="1">
      <c r="A240" s="32">
        <v>633</v>
      </c>
      <c r="B240" s="73" t="s">
        <v>85</v>
      </c>
      <c r="C240" s="32" t="s">
        <v>278</v>
      </c>
      <c r="D240" s="271" t="s">
        <v>1146</v>
      </c>
      <c r="E240" s="271">
        <v>0</v>
      </c>
      <c r="F240" s="271">
        <v>531.48</v>
      </c>
      <c r="G240" s="34">
        <v>0</v>
      </c>
      <c r="H240" s="67">
        <f t="shared" si="7"/>
        <v>0</v>
      </c>
    </row>
    <row r="241" spans="1:8" ht="21.75" customHeight="1">
      <c r="A241" s="24"/>
      <c r="B241" s="72"/>
      <c r="C241" s="23" t="s">
        <v>892</v>
      </c>
      <c r="D241" s="48" t="s">
        <v>378</v>
      </c>
      <c r="E241" s="50">
        <f>SUM(E238,E235,E232,E219,E205)</f>
        <v>666756</v>
      </c>
      <c r="F241" s="50">
        <f>SUM(F238,F235,F232,F219,F205)</f>
        <v>600875.69</v>
      </c>
      <c r="G241" s="50">
        <f>SUM(G238,G235,G232,G219,G205)</f>
        <v>686579</v>
      </c>
      <c r="H241" s="50">
        <f t="shared" si="7"/>
        <v>90.11927751681273</v>
      </c>
    </row>
    <row r="242" spans="1:8" ht="12.75">
      <c r="A242" s="58"/>
      <c r="B242" s="59"/>
      <c r="C242" s="60"/>
      <c r="D242" s="61"/>
      <c r="E242" s="58"/>
      <c r="F242" s="58"/>
      <c r="G242" s="58"/>
      <c r="H242" s="58"/>
    </row>
    <row r="243" spans="1:8" ht="12.75">
      <c r="A243" s="334" t="s">
        <v>979</v>
      </c>
      <c r="B243" s="334"/>
      <c r="C243" s="334"/>
      <c r="D243" s="334"/>
      <c r="E243" s="334"/>
      <c r="F243" s="334"/>
      <c r="G243" s="334"/>
      <c r="H243" s="335"/>
    </row>
    <row r="244" spans="1:8" ht="27" customHeight="1">
      <c r="A244" s="336" t="s">
        <v>1331</v>
      </c>
      <c r="B244" s="337"/>
      <c r="C244" s="337"/>
      <c r="D244" s="337"/>
      <c r="E244" s="337"/>
      <c r="F244" s="337"/>
      <c r="G244" s="337"/>
      <c r="H244" s="337"/>
    </row>
    <row r="245" spans="1:8" ht="26.25" customHeight="1">
      <c r="A245" s="337"/>
      <c r="B245" s="337"/>
      <c r="C245" s="337"/>
      <c r="D245" s="337"/>
      <c r="E245" s="337"/>
      <c r="F245" s="337"/>
      <c r="G245" s="337"/>
      <c r="H245" s="337"/>
    </row>
    <row r="246" spans="1:8" ht="12.75">
      <c r="A246" s="58"/>
      <c r="B246" s="59"/>
      <c r="C246" s="60"/>
      <c r="D246" s="61"/>
      <c r="E246" s="58"/>
      <c r="F246" s="58"/>
      <c r="G246" s="58"/>
      <c r="H246" s="58"/>
    </row>
    <row r="247" spans="1:8" ht="19.5" customHeight="1">
      <c r="A247" s="27" t="s">
        <v>1030</v>
      </c>
      <c r="B247" s="131" t="s">
        <v>26</v>
      </c>
      <c r="C247" s="27" t="s">
        <v>389</v>
      </c>
      <c r="D247" s="19" t="s">
        <v>1222</v>
      </c>
      <c r="E247" s="40" t="s">
        <v>376</v>
      </c>
      <c r="F247" s="40" t="s">
        <v>152</v>
      </c>
      <c r="G247" s="40" t="s">
        <v>153</v>
      </c>
      <c r="H247" s="18" t="s">
        <v>377</v>
      </c>
    </row>
    <row r="248" spans="1:8" ht="19.5" customHeight="1">
      <c r="A248" s="78" t="s">
        <v>382</v>
      </c>
      <c r="B248" s="140" t="s">
        <v>383</v>
      </c>
      <c r="C248" s="78"/>
      <c r="D248" s="79" t="s">
        <v>374</v>
      </c>
      <c r="E248" s="80"/>
      <c r="F248" s="80"/>
      <c r="G248" s="80"/>
      <c r="H248" s="80"/>
    </row>
    <row r="249" spans="1:8" ht="19.5" customHeight="1">
      <c r="A249" s="47" t="s">
        <v>385</v>
      </c>
      <c r="B249" s="47" t="s">
        <v>386</v>
      </c>
      <c r="C249" s="25" t="s">
        <v>387</v>
      </c>
      <c r="D249" s="38" t="s">
        <v>388</v>
      </c>
      <c r="E249" s="132">
        <f>SUM(E250:E258)</f>
        <v>18700</v>
      </c>
      <c r="F249" s="132">
        <f>SUM(F250:F258)</f>
        <v>19500</v>
      </c>
      <c r="G249" s="132">
        <f>SUM(G250:G258)</f>
        <v>19480</v>
      </c>
      <c r="H249" s="132">
        <f aca="true" t="shared" si="8" ref="H249:H263">IF(E249=0,,F249/E249*100)</f>
        <v>104.27807486631015</v>
      </c>
    </row>
    <row r="250" spans="1:12" ht="19.5" customHeight="1">
      <c r="A250" s="68">
        <v>61</v>
      </c>
      <c r="B250" s="73" t="s">
        <v>845</v>
      </c>
      <c r="C250" s="32" t="s">
        <v>892</v>
      </c>
      <c r="D250" s="69" t="s">
        <v>1572</v>
      </c>
      <c r="E250" s="66">
        <v>12500</v>
      </c>
      <c r="F250" s="34">
        <v>12499.61</v>
      </c>
      <c r="G250" s="34">
        <v>13022</v>
      </c>
      <c r="H250" s="34">
        <f t="shared" si="8"/>
        <v>99.99688</v>
      </c>
      <c r="J250" s="234"/>
      <c r="K250" s="234"/>
      <c r="L250" s="234"/>
    </row>
    <row r="251" spans="1:8" ht="19.5" customHeight="1">
      <c r="A251" s="68">
        <v>62</v>
      </c>
      <c r="B251" s="73" t="s">
        <v>846</v>
      </c>
      <c r="C251" s="32" t="s">
        <v>892</v>
      </c>
      <c r="D251" s="69" t="s">
        <v>1107</v>
      </c>
      <c r="E251" s="66">
        <v>4368</v>
      </c>
      <c r="F251" s="34">
        <v>4368.63</v>
      </c>
      <c r="G251" s="34">
        <v>4550</v>
      </c>
      <c r="H251" s="34">
        <f t="shared" si="8"/>
        <v>100.01442307692308</v>
      </c>
    </row>
    <row r="252" spans="1:8" ht="19.5" customHeight="1">
      <c r="A252" s="68">
        <v>631</v>
      </c>
      <c r="B252" s="73" t="s">
        <v>847</v>
      </c>
      <c r="C252" s="32" t="s">
        <v>892</v>
      </c>
      <c r="D252" s="69" t="s">
        <v>982</v>
      </c>
      <c r="E252" s="66">
        <v>0</v>
      </c>
      <c r="F252" s="66">
        <v>0</v>
      </c>
      <c r="G252" s="66">
        <v>0</v>
      </c>
      <c r="H252" s="66">
        <f t="shared" si="8"/>
        <v>0</v>
      </c>
    </row>
    <row r="253" spans="1:12" ht="19.5" customHeight="1">
      <c r="A253" s="32">
        <v>632</v>
      </c>
      <c r="B253" s="73" t="s">
        <v>848</v>
      </c>
      <c r="C253" s="32" t="s">
        <v>892</v>
      </c>
      <c r="D253" s="33" t="s">
        <v>1581</v>
      </c>
      <c r="E253" s="66">
        <v>130</v>
      </c>
      <c r="F253" s="66">
        <v>665</v>
      </c>
      <c r="G253" s="66">
        <v>135</v>
      </c>
      <c r="H253" s="66">
        <f t="shared" si="8"/>
        <v>511.5384615384615</v>
      </c>
      <c r="J253" s="234"/>
      <c r="K253" s="234"/>
      <c r="L253" s="234"/>
    </row>
    <row r="254" spans="1:8" ht="19.5" customHeight="1">
      <c r="A254" s="32">
        <v>633</v>
      </c>
      <c r="B254" s="73" t="s">
        <v>849</v>
      </c>
      <c r="C254" s="32" t="s">
        <v>892</v>
      </c>
      <c r="D254" s="33" t="s">
        <v>1146</v>
      </c>
      <c r="E254" s="66">
        <v>1052</v>
      </c>
      <c r="F254" s="66">
        <v>624.82</v>
      </c>
      <c r="G254" s="34">
        <v>1096</v>
      </c>
      <c r="H254" s="66">
        <f t="shared" si="8"/>
        <v>59.39353612167301</v>
      </c>
    </row>
    <row r="255" spans="1:8" ht="19.5" customHeight="1">
      <c r="A255" s="32">
        <v>634</v>
      </c>
      <c r="B255" s="73" t="s">
        <v>850</v>
      </c>
      <c r="C255" s="32" t="s">
        <v>892</v>
      </c>
      <c r="D255" s="33" t="s">
        <v>1147</v>
      </c>
      <c r="E255" s="66">
        <v>0</v>
      </c>
      <c r="F255" s="66">
        <v>0</v>
      </c>
      <c r="G255" s="66">
        <v>0</v>
      </c>
      <c r="H255" s="66">
        <f t="shared" si="8"/>
        <v>0</v>
      </c>
    </row>
    <row r="256" spans="1:8" ht="19.5" customHeight="1">
      <c r="A256" s="32">
        <v>635</v>
      </c>
      <c r="B256" s="73" t="s">
        <v>851</v>
      </c>
      <c r="C256" s="32" t="s">
        <v>892</v>
      </c>
      <c r="D256" s="33" t="s">
        <v>405</v>
      </c>
      <c r="E256" s="66">
        <v>0</v>
      </c>
      <c r="F256" s="66">
        <v>0</v>
      </c>
      <c r="G256" s="66">
        <v>0</v>
      </c>
      <c r="H256" s="66">
        <f t="shared" si="8"/>
        <v>0</v>
      </c>
    </row>
    <row r="257" spans="1:8" ht="19.5" customHeight="1">
      <c r="A257" s="32">
        <v>637</v>
      </c>
      <c r="B257" s="73" t="s">
        <v>852</v>
      </c>
      <c r="C257" s="32" t="s">
        <v>892</v>
      </c>
      <c r="D257" s="33" t="s">
        <v>988</v>
      </c>
      <c r="E257" s="66">
        <v>650</v>
      </c>
      <c r="F257" s="66">
        <v>1341.94</v>
      </c>
      <c r="G257" s="34">
        <v>677</v>
      </c>
      <c r="H257" s="66">
        <f t="shared" si="8"/>
        <v>206.45230769230773</v>
      </c>
    </row>
    <row r="258" spans="1:8" ht="19.5" customHeight="1">
      <c r="A258" s="65">
        <v>642</v>
      </c>
      <c r="B258" s="64" t="s">
        <v>853</v>
      </c>
      <c r="C258" s="65" t="s">
        <v>892</v>
      </c>
      <c r="D258" s="70" t="s">
        <v>73</v>
      </c>
      <c r="E258" s="66">
        <v>0</v>
      </c>
      <c r="F258" s="66">
        <v>0</v>
      </c>
      <c r="G258" s="66">
        <v>0</v>
      </c>
      <c r="H258" s="66">
        <f t="shared" si="8"/>
        <v>0</v>
      </c>
    </row>
    <row r="259" spans="1:8" ht="19.5" customHeight="1">
      <c r="A259" s="47" t="s">
        <v>266</v>
      </c>
      <c r="B259" s="47" t="s">
        <v>267</v>
      </c>
      <c r="C259" s="25" t="s">
        <v>387</v>
      </c>
      <c r="D259" s="17" t="s">
        <v>991</v>
      </c>
      <c r="E259" s="71">
        <f>SUM(E260)</f>
        <v>648</v>
      </c>
      <c r="F259" s="71">
        <f>SUM(F260)</f>
        <v>0</v>
      </c>
      <c r="G259" s="71">
        <f>SUM(G260)</f>
        <v>677</v>
      </c>
      <c r="H259" s="26">
        <f t="shared" si="8"/>
        <v>0</v>
      </c>
    </row>
    <row r="260" spans="1:8" ht="19.5" customHeight="1">
      <c r="A260" s="65">
        <v>600</v>
      </c>
      <c r="B260" s="64" t="s">
        <v>86</v>
      </c>
      <c r="C260" s="65" t="s">
        <v>892</v>
      </c>
      <c r="D260" s="69" t="s">
        <v>1115</v>
      </c>
      <c r="E260" s="66">
        <v>648</v>
      </c>
      <c r="F260" s="133">
        <v>0</v>
      </c>
      <c r="G260" s="34">
        <v>677</v>
      </c>
      <c r="H260" s="66">
        <f t="shared" si="8"/>
        <v>0</v>
      </c>
    </row>
    <row r="261" spans="1:8" ht="19.5" customHeight="1">
      <c r="A261" s="47" t="s">
        <v>1762</v>
      </c>
      <c r="B261" s="47" t="s">
        <v>279</v>
      </c>
      <c r="C261" s="25" t="s">
        <v>387</v>
      </c>
      <c r="D261" s="17" t="s">
        <v>280</v>
      </c>
      <c r="E261" s="71">
        <f>SUM(E262)</f>
        <v>0</v>
      </c>
      <c r="F261" s="71">
        <f>SUM(F262)</f>
        <v>3810</v>
      </c>
      <c r="G261" s="71">
        <f>SUM(G262)</f>
        <v>0</v>
      </c>
      <c r="H261" s="26">
        <f t="shared" si="8"/>
        <v>0</v>
      </c>
    </row>
    <row r="262" spans="1:8" ht="19.5" customHeight="1">
      <c r="A262" s="65">
        <v>600</v>
      </c>
      <c r="B262" s="64" t="s">
        <v>88</v>
      </c>
      <c r="C262" s="65" t="s">
        <v>892</v>
      </c>
      <c r="D262" s="70" t="s">
        <v>1115</v>
      </c>
      <c r="E262" s="133">
        <v>0</v>
      </c>
      <c r="F262" s="133">
        <v>3810</v>
      </c>
      <c r="G262" s="34">
        <v>0</v>
      </c>
      <c r="H262" s="66">
        <f t="shared" si="8"/>
        <v>0</v>
      </c>
    </row>
    <row r="263" spans="1:12" ht="19.5" customHeight="1">
      <c r="A263" s="24"/>
      <c r="B263" s="72"/>
      <c r="C263" s="23" t="s">
        <v>892</v>
      </c>
      <c r="D263" s="48" t="s">
        <v>378</v>
      </c>
      <c r="E263" s="50">
        <f>SUM(E259,E249,E261)</f>
        <v>19348</v>
      </c>
      <c r="F263" s="50">
        <f>SUM(F259,F249,F261)</f>
        <v>23310</v>
      </c>
      <c r="G263" s="50">
        <f>SUM(G259,G249,G261)</f>
        <v>20157</v>
      </c>
      <c r="H263" s="50">
        <f t="shared" si="8"/>
        <v>120.47756874095515</v>
      </c>
      <c r="J263" s="234"/>
      <c r="K263" s="234"/>
      <c r="L263" s="234"/>
    </row>
    <row r="264" spans="1:8" ht="12.75">
      <c r="A264" s="58"/>
      <c r="B264" s="59"/>
      <c r="C264" s="60"/>
      <c r="D264" s="61"/>
      <c r="E264" s="58"/>
      <c r="F264" s="58"/>
      <c r="G264" s="58"/>
      <c r="H264" s="58"/>
    </row>
    <row r="265" spans="1:12" ht="12.75">
      <c r="A265" s="334" t="s">
        <v>979</v>
      </c>
      <c r="B265" s="334"/>
      <c r="C265" s="334"/>
      <c r="D265" s="334"/>
      <c r="E265" s="334"/>
      <c r="F265" s="334"/>
      <c r="G265" s="334"/>
      <c r="H265" s="335"/>
      <c r="J265" s="234"/>
      <c r="K265" s="234"/>
      <c r="L265" s="234"/>
    </row>
    <row r="266" spans="1:8" ht="32.25" customHeight="1">
      <c r="A266" s="336" t="s">
        <v>1332</v>
      </c>
      <c r="B266" s="337"/>
      <c r="C266" s="337"/>
      <c r="D266" s="337"/>
      <c r="E266" s="337"/>
      <c r="F266" s="337"/>
      <c r="G266" s="337"/>
      <c r="H266" s="337"/>
    </row>
    <row r="267" spans="1:8" ht="12.75">
      <c r="A267" s="337"/>
      <c r="B267" s="337"/>
      <c r="C267" s="337"/>
      <c r="D267" s="337"/>
      <c r="E267" s="337"/>
      <c r="F267" s="337"/>
      <c r="G267" s="337"/>
      <c r="H267" s="337"/>
    </row>
    <row r="268" spans="1:8" ht="12.75">
      <c r="A268" s="58"/>
      <c r="B268" s="59"/>
      <c r="C268" s="60"/>
      <c r="D268" s="61"/>
      <c r="E268" s="58"/>
      <c r="F268" s="58"/>
      <c r="G268" s="58"/>
      <c r="H268" s="58"/>
    </row>
    <row r="269" spans="1:8" ht="18.75" customHeight="1">
      <c r="A269" s="27" t="s">
        <v>1033</v>
      </c>
      <c r="B269" s="131" t="s">
        <v>27</v>
      </c>
      <c r="C269" s="27" t="s">
        <v>389</v>
      </c>
      <c r="D269" s="19" t="s">
        <v>1223</v>
      </c>
      <c r="E269" s="40" t="s">
        <v>376</v>
      </c>
      <c r="F269" s="40" t="s">
        <v>152</v>
      </c>
      <c r="G269" s="40" t="s">
        <v>153</v>
      </c>
      <c r="H269" s="18" t="s">
        <v>377</v>
      </c>
    </row>
    <row r="270" spans="1:8" ht="18.75" customHeight="1">
      <c r="A270" s="78" t="s">
        <v>382</v>
      </c>
      <c r="B270" s="140" t="s">
        <v>383</v>
      </c>
      <c r="C270" s="78"/>
      <c r="D270" s="79" t="s">
        <v>374</v>
      </c>
      <c r="E270" s="80"/>
      <c r="F270" s="80"/>
      <c r="G270" s="80"/>
      <c r="H270" s="80"/>
    </row>
    <row r="271" spans="1:8" ht="18.75" customHeight="1">
      <c r="A271" s="47" t="s">
        <v>385</v>
      </c>
      <c r="B271" s="47" t="s">
        <v>386</v>
      </c>
      <c r="C271" s="25" t="s">
        <v>387</v>
      </c>
      <c r="D271" s="38" t="s">
        <v>388</v>
      </c>
      <c r="E271" s="132">
        <f>SUM(E272:E280)</f>
        <v>93170</v>
      </c>
      <c r="F271" s="132">
        <f>SUM(F272:F280)</f>
        <v>93169.99999999999</v>
      </c>
      <c r="G271" s="132">
        <f>SUM(G272:G280)</f>
        <v>97014</v>
      </c>
      <c r="H271" s="132">
        <f aca="true" t="shared" si="9" ref="H271:H285">IF(E271=0,,F271/E271*100)</f>
        <v>99.99999999999999</v>
      </c>
    </row>
    <row r="272" spans="1:8" ht="18.75" customHeight="1">
      <c r="A272" s="68">
        <v>61</v>
      </c>
      <c r="B272" s="73" t="s">
        <v>854</v>
      </c>
      <c r="C272" s="32" t="s">
        <v>892</v>
      </c>
      <c r="D272" s="69" t="s">
        <v>1572</v>
      </c>
      <c r="E272" s="34">
        <v>54742</v>
      </c>
      <c r="F272" s="34">
        <v>54741.06</v>
      </c>
      <c r="G272" s="34">
        <v>57030</v>
      </c>
      <c r="H272" s="34">
        <f t="shared" si="9"/>
        <v>99.99828285411566</v>
      </c>
    </row>
    <row r="273" spans="1:8" ht="18.75" customHeight="1">
      <c r="A273" s="68">
        <v>62</v>
      </c>
      <c r="B273" s="73" t="s">
        <v>855</v>
      </c>
      <c r="C273" s="32" t="s">
        <v>892</v>
      </c>
      <c r="D273" s="69" t="s">
        <v>1107</v>
      </c>
      <c r="E273" s="34">
        <v>19129</v>
      </c>
      <c r="F273" s="34">
        <v>19128.48</v>
      </c>
      <c r="G273" s="34">
        <v>19929</v>
      </c>
      <c r="H273" s="34">
        <f t="shared" si="9"/>
        <v>99.99728161430289</v>
      </c>
    </row>
    <row r="274" spans="1:8" ht="18.75" customHeight="1">
      <c r="A274" s="68">
        <v>631</v>
      </c>
      <c r="B274" s="73" t="s">
        <v>856</v>
      </c>
      <c r="C274" s="32" t="s">
        <v>892</v>
      </c>
      <c r="D274" s="69" t="s">
        <v>982</v>
      </c>
      <c r="E274" s="66">
        <v>50</v>
      </c>
      <c r="F274" s="66">
        <v>0</v>
      </c>
      <c r="G274" s="66">
        <v>52</v>
      </c>
      <c r="H274" s="66">
        <f t="shared" si="9"/>
        <v>0</v>
      </c>
    </row>
    <row r="275" spans="1:8" ht="18.75" customHeight="1">
      <c r="A275" s="32">
        <v>632</v>
      </c>
      <c r="B275" s="73" t="s">
        <v>857</v>
      </c>
      <c r="C275" s="32" t="s">
        <v>892</v>
      </c>
      <c r="D275" s="33" t="s">
        <v>1581</v>
      </c>
      <c r="E275" s="66">
        <v>9100</v>
      </c>
      <c r="F275" s="66">
        <v>8907.45</v>
      </c>
      <c r="G275" s="34">
        <v>9480</v>
      </c>
      <c r="H275" s="66">
        <f t="shared" si="9"/>
        <v>97.88406593406594</v>
      </c>
    </row>
    <row r="276" spans="1:8" ht="18.75" customHeight="1">
      <c r="A276" s="32">
        <v>633</v>
      </c>
      <c r="B276" s="73" t="s">
        <v>858</v>
      </c>
      <c r="C276" s="32" t="s">
        <v>892</v>
      </c>
      <c r="D276" s="33" t="s">
        <v>1146</v>
      </c>
      <c r="E276" s="66">
        <v>5140</v>
      </c>
      <c r="F276" s="66">
        <v>4074.89</v>
      </c>
      <c r="G276" s="34">
        <v>5305</v>
      </c>
      <c r="H276" s="66">
        <f t="shared" si="9"/>
        <v>79.27801556420233</v>
      </c>
    </row>
    <row r="277" spans="1:8" ht="18.75" customHeight="1">
      <c r="A277" s="32">
        <v>634</v>
      </c>
      <c r="B277" s="73" t="s">
        <v>859</v>
      </c>
      <c r="C277" s="32" t="s">
        <v>892</v>
      </c>
      <c r="D277" s="33" t="s">
        <v>1147</v>
      </c>
      <c r="E277" s="66">
        <v>0</v>
      </c>
      <c r="F277" s="66">
        <v>0</v>
      </c>
      <c r="G277" s="66">
        <v>0</v>
      </c>
      <c r="H277" s="66">
        <f t="shared" si="9"/>
        <v>0</v>
      </c>
    </row>
    <row r="278" spans="1:8" ht="18.75" customHeight="1">
      <c r="A278" s="32">
        <v>635</v>
      </c>
      <c r="B278" s="73" t="s">
        <v>860</v>
      </c>
      <c r="C278" s="32" t="s">
        <v>892</v>
      </c>
      <c r="D278" s="33" t="s">
        <v>405</v>
      </c>
      <c r="E278" s="66">
        <v>800</v>
      </c>
      <c r="F278" s="66">
        <v>2514.75</v>
      </c>
      <c r="G278" s="34">
        <v>833</v>
      </c>
      <c r="H278" s="66">
        <f t="shared" si="9"/>
        <v>314.34375</v>
      </c>
    </row>
    <row r="279" spans="1:8" ht="18.75" customHeight="1">
      <c r="A279" s="32">
        <v>637</v>
      </c>
      <c r="B279" s="73" t="s">
        <v>861</v>
      </c>
      <c r="C279" s="32" t="s">
        <v>892</v>
      </c>
      <c r="D279" s="33" t="s">
        <v>988</v>
      </c>
      <c r="E279" s="66">
        <v>4089</v>
      </c>
      <c r="F279" s="66">
        <v>3683.37</v>
      </c>
      <c r="G279" s="34">
        <v>4260</v>
      </c>
      <c r="H279" s="66">
        <f t="shared" si="9"/>
        <v>90.07997065297138</v>
      </c>
    </row>
    <row r="280" spans="1:8" ht="18.75" customHeight="1">
      <c r="A280" s="32">
        <v>642</v>
      </c>
      <c r="B280" s="64" t="s">
        <v>862</v>
      </c>
      <c r="C280" s="32" t="s">
        <v>892</v>
      </c>
      <c r="D280" s="70" t="s">
        <v>897</v>
      </c>
      <c r="E280" s="66">
        <v>120</v>
      </c>
      <c r="F280" s="66">
        <v>120</v>
      </c>
      <c r="G280" s="34">
        <v>125</v>
      </c>
      <c r="H280" s="66">
        <f t="shared" si="9"/>
        <v>100</v>
      </c>
    </row>
    <row r="281" spans="1:8" ht="18.75" customHeight="1">
      <c r="A281" s="47" t="s">
        <v>266</v>
      </c>
      <c r="B281" s="47" t="s">
        <v>267</v>
      </c>
      <c r="C281" s="25" t="s">
        <v>387</v>
      </c>
      <c r="D281" s="17" t="s">
        <v>991</v>
      </c>
      <c r="E281" s="71">
        <f>SUM(E282)</f>
        <v>3738</v>
      </c>
      <c r="F281" s="71">
        <f>SUM(F282)</f>
        <v>199.2</v>
      </c>
      <c r="G281" s="71">
        <f>SUM(G282)</f>
        <v>3425</v>
      </c>
      <c r="H281" s="26">
        <f t="shared" si="9"/>
        <v>5.329052969502408</v>
      </c>
    </row>
    <row r="282" spans="1:8" ht="18.75" customHeight="1">
      <c r="A282" s="32">
        <v>600</v>
      </c>
      <c r="B282" s="73" t="s">
        <v>89</v>
      </c>
      <c r="C282" s="32" t="s">
        <v>892</v>
      </c>
      <c r="D282" s="33" t="s">
        <v>1115</v>
      </c>
      <c r="E282" s="34">
        <v>3738</v>
      </c>
      <c r="F282" s="67">
        <v>199.2</v>
      </c>
      <c r="G282" s="34">
        <v>3425</v>
      </c>
      <c r="H282" s="66">
        <f t="shared" si="9"/>
        <v>5.329052969502408</v>
      </c>
    </row>
    <row r="283" spans="1:8" ht="18.75" customHeight="1">
      <c r="A283" s="47" t="s">
        <v>1762</v>
      </c>
      <c r="B283" s="47" t="s">
        <v>279</v>
      </c>
      <c r="C283" s="25" t="s">
        <v>387</v>
      </c>
      <c r="D283" s="17" t="s">
        <v>280</v>
      </c>
      <c r="E283" s="71">
        <f>SUM(E284)</f>
        <v>0</v>
      </c>
      <c r="F283" s="71">
        <f>SUM(F284)</f>
        <v>15377.4</v>
      </c>
      <c r="G283" s="71">
        <f>SUM(G284)</f>
        <v>0</v>
      </c>
      <c r="H283" s="26">
        <f>IF(E283=0,,F283/E283*100)</f>
        <v>0</v>
      </c>
    </row>
    <row r="284" spans="1:8" ht="18.75" customHeight="1">
      <c r="A284" s="32">
        <v>600</v>
      </c>
      <c r="B284" s="73" t="s">
        <v>89</v>
      </c>
      <c r="C284" s="32" t="s">
        <v>892</v>
      </c>
      <c r="D284" s="33" t="s">
        <v>1115</v>
      </c>
      <c r="E284" s="67">
        <v>0</v>
      </c>
      <c r="F284" s="67">
        <v>15377.4</v>
      </c>
      <c r="G284" s="34">
        <v>0</v>
      </c>
      <c r="H284" s="66">
        <f>IF(E284=0,,F284/E284*100)</f>
        <v>0</v>
      </c>
    </row>
    <row r="285" spans="1:8" ht="18.75" customHeight="1">
      <c r="A285" s="24"/>
      <c r="B285" s="72"/>
      <c r="C285" s="23" t="s">
        <v>892</v>
      </c>
      <c r="D285" s="48" t="s">
        <v>378</v>
      </c>
      <c r="E285" s="50">
        <f>SUM(E281,E271,E283)</f>
        <v>96908</v>
      </c>
      <c r="F285" s="50">
        <f>SUM(F281,F271,F283)</f>
        <v>108746.59999999998</v>
      </c>
      <c r="G285" s="50">
        <f>SUM(G281,G271,G283)</f>
        <v>100439</v>
      </c>
      <c r="H285" s="50">
        <f t="shared" si="9"/>
        <v>112.21632888925576</v>
      </c>
    </row>
    <row r="286" spans="1:8" ht="12.75">
      <c r="A286" s="58"/>
      <c r="B286" s="59"/>
      <c r="C286" s="60"/>
      <c r="D286" s="61"/>
      <c r="E286" s="58"/>
      <c r="F286" s="58"/>
      <c r="G286" s="58"/>
      <c r="H286" s="58"/>
    </row>
    <row r="287" spans="1:8" ht="12.75">
      <c r="A287" s="334" t="s">
        <v>979</v>
      </c>
      <c r="B287" s="334"/>
      <c r="C287" s="334"/>
      <c r="D287" s="334"/>
      <c r="E287" s="334"/>
      <c r="F287" s="334"/>
      <c r="G287" s="334"/>
      <c r="H287" s="335"/>
    </row>
    <row r="288" spans="1:8" ht="36" customHeight="1">
      <c r="A288" s="336" t="s">
        <v>1333</v>
      </c>
      <c r="B288" s="337"/>
      <c r="C288" s="337"/>
      <c r="D288" s="337"/>
      <c r="E288" s="337"/>
      <c r="F288" s="337"/>
      <c r="G288" s="337"/>
      <c r="H288" s="337"/>
    </row>
    <row r="289" spans="1:8" ht="12.75">
      <c r="A289" s="337"/>
      <c r="B289" s="337"/>
      <c r="C289" s="337"/>
      <c r="D289" s="337"/>
      <c r="E289" s="337"/>
      <c r="F289" s="337"/>
      <c r="G289" s="337"/>
      <c r="H289" s="337"/>
    </row>
    <row r="290" spans="1:8" ht="12.75">
      <c r="A290" s="58"/>
      <c r="B290" s="59"/>
      <c r="C290" s="60"/>
      <c r="D290" s="61"/>
      <c r="E290" s="58"/>
      <c r="F290" s="58"/>
      <c r="G290" s="58"/>
      <c r="H290" s="58"/>
    </row>
    <row r="291" spans="1:8" ht="19.5" customHeight="1">
      <c r="A291" s="27" t="s">
        <v>1029</v>
      </c>
      <c r="B291" s="131" t="s">
        <v>28</v>
      </c>
      <c r="C291" s="27" t="s">
        <v>389</v>
      </c>
      <c r="D291" s="19" t="s">
        <v>744</v>
      </c>
      <c r="E291" s="40" t="s">
        <v>376</v>
      </c>
      <c r="F291" s="40" t="s">
        <v>152</v>
      </c>
      <c r="G291" s="40" t="s">
        <v>153</v>
      </c>
      <c r="H291" s="18" t="s">
        <v>377</v>
      </c>
    </row>
    <row r="292" spans="1:8" ht="19.5" customHeight="1">
      <c r="A292" s="78" t="s">
        <v>382</v>
      </c>
      <c r="B292" s="140" t="s">
        <v>383</v>
      </c>
      <c r="C292" s="78"/>
      <c r="D292" s="79" t="s">
        <v>374</v>
      </c>
      <c r="E292" s="80"/>
      <c r="F292" s="80"/>
      <c r="G292" s="80"/>
      <c r="H292" s="80"/>
    </row>
    <row r="293" spans="1:8" ht="19.5" customHeight="1">
      <c r="A293" s="47" t="s">
        <v>385</v>
      </c>
      <c r="B293" s="47" t="s">
        <v>386</v>
      </c>
      <c r="C293" s="25" t="s">
        <v>387</v>
      </c>
      <c r="D293" s="38" t="s">
        <v>388</v>
      </c>
      <c r="E293" s="132">
        <f>SUM(E294:E294)</f>
        <v>400</v>
      </c>
      <c r="F293" s="132">
        <f>SUM(F294:F294)</f>
        <v>400</v>
      </c>
      <c r="G293" s="132">
        <f>SUM(G294:G294)</f>
        <v>400</v>
      </c>
      <c r="H293" s="132">
        <f>IF(E293=0,,F293/E293*100)</f>
        <v>100</v>
      </c>
    </row>
    <row r="294" spans="1:8" ht="19.5" customHeight="1">
      <c r="A294" s="32">
        <v>642004</v>
      </c>
      <c r="B294" s="73" t="s">
        <v>863</v>
      </c>
      <c r="C294" s="32" t="s">
        <v>892</v>
      </c>
      <c r="D294" s="33" t="s">
        <v>1034</v>
      </c>
      <c r="E294" s="66">
        <v>400</v>
      </c>
      <c r="F294" s="34">
        <v>400</v>
      </c>
      <c r="G294" s="34">
        <v>400</v>
      </c>
      <c r="H294" s="34">
        <f>IF(E294=0,,F294/E294*100)</f>
        <v>100</v>
      </c>
    </row>
    <row r="295" spans="1:8" ht="19.5" customHeight="1">
      <c r="A295" s="47" t="s">
        <v>266</v>
      </c>
      <c r="B295" s="47" t="s">
        <v>267</v>
      </c>
      <c r="C295" s="25" t="s">
        <v>387</v>
      </c>
      <c r="D295" s="17" t="s">
        <v>991</v>
      </c>
      <c r="E295" s="71">
        <f>SUM(E296)</f>
        <v>864</v>
      </c>
      <c r="F295" s="71">
        <f>SUM(F296)</f>
        <v>0</v>
      </c>
      <c r="G295" s="71">
        <f>SUM(G296)</f>
        <v>0</v>
      </c>
      <c r="H295" s="26">
        <f>IF(E295=0,,F295/E295*100)</f>
        <v>0</v>
      </c>
    </row>
    <row r="296" spans="1:8" ht="19.5" customHeight="1">
      <c r="A296" s="32">
        <v>600</v>
      </c>
      <c r="B296" s="73" t="s">
        <v>1635</v>
      </c>
      <c r="C296" s="32" t="s">
        <v>892</v>
      </c>
      <c r="D296" s="33" t="s">
        <v>1115</v>
      </c>
      <c r="E296" s="66">
        <v>864</v>
      </c>
      <c r="F296" s="67">
        <v>0</v>
      </c>
      <c r="G296" s="34">
        <v>0</v>
      </c>
      <c r="H296" s="66">
        <f>IF(E296=0,,F296/E296*100)</f>
        <v>0</v>
      </c>
    </row>
    <row r="297" spans="1:8" ht="19.5" customHeight="1">
      <c r="A297" s="24"/>
      <c r="B297" s="72"/>
      <c r="C297" s="23" t="s">
        <v>892</v>
      </c>
      <c r="D297" s="48" t="s">
        <v>378</v>
      </c>
      <c r="E297" s="50">
        <f>SUM(E295,E293)</f>
        <v>1264</v>
      </c>
      <c r="F297" s="50">
        <f>SUM(F295,F293)</f>
        <v>400</v>
      </c>
      <c r="G297" s="50">
        <f>SUM(G295,G293)</f>
        <v>400</v>
      </c>
      <c r="H297" s="50">
        <f>IF(E297=0,,F297/E297*100)</f>
        <v>31.645569620253166</v>
      </c>
    </row>
    <row r="298" spans="1:8" ht="12.75">
      <c r="A298" s="58"/>
      <c r="B298" s="59"/>
      <c r="C298" s="60"/>
      <c r="D298" s="61"/>
      <c r="E298" s="58"/>
      <c r="F298" s="58"/>
      <c r="G298" s="58"/>
      <c r="H298" s="58"/>
    </row>
    <row r="299" spans="1:8" ht="12.75">
      <c r="A299" s="334" t="s">
        <v>979</v>
      </c>
      <c r="B299" s="334"/>
      <c r="C299" s="334"/>
      <c r="D299" s="334"/>
      <c r="E299" s="334"/>
      <c r="F299" s="334"/>
      <c r="G299" s="334"/>
      <c r="H299" s="335"/>
    </row>
    <row r="300" spans="1:8" ht="12.75">
      <c r="A300" s="336" t="s">
        <v>1334</v>
      </c>
      <c r="B300" s="337"/>
      <c r="C300" s="337"/>
      <c r="D300" s="337"/>
      <c r="E300" s="337"/>
      <c r="F300" s="337"/>
      <c r="G300" s="337"/>
      <c r="H300" s="337"/>
    </row>
    <row r="301" spans="1:8" ht="12.75">
      <c r="A301" s="337"/>
      <c r="B301" s="337"/>
      <c r="C301" s="337"/>
      <c r="D301" s="337"/>
      <c r="E301" s="337"/>
      <c r="F301" s="337"/>
      <c r="G301" s="337"/>
      <c r="H301" s="337"/>
    </row>
    <row r="302" spans="1:8" ht="12.75">
      <c r="A302" s="58"/>
      <c r="B302" s="59"/>
      <c r="C302" s="60"/>
      <c r="D302" s="61"/>
      <c r="E302" s="58"/>
      <c r="F302" s="58"/>
      <c r="G302" s="58"/>
      <c r="H302" s="58"/>
    </row>
    <row r="303" spans="1:8" ht="19.5" customHeight="1">
      <c r="A303" s="27" t="s">
        <v>1030</v>
      </c>
      <c r="B303" s="131" t="s">
        <v>29</v>
      </c>
      <c r="C303" s="27" t="s">
        <v>389</v>
      </c>
      <c r="D303" s="19" t="s">
        <v>745</v>
      </c>
      <c r="E303" s="40" t="s">
        <v>376</v>
      </c>
      <c r="F303" s="40" t="s">
        <v>152</v>
      </c>
      <c r="G303" s="40" t="s">
        <v>153</v>
      </c>
      <c r="H303" s="18" t="s">
        <v>377</v>
      </c>
    </row>
    <row r="304" spans="1:8" ht="19.5" customHeight="1">
      <c r="A304" s="78" t="s">
        <v>382</v>
      </c>
      <c r="B304" s="140" t="s">
        <v>383</v>
      </c>
      <c r="C304" s="78"/>
      <c r="D304" s="79" t="s">
        <v>374</v>
      </c>
      <c r="E304" s="80"/>
      <c r="F304" s="80"/>
      <c r="G304" s="80"/>
      <c r="H304" s="80"/>
    </row>
    <row r="305" spans="1:8" ht="19.5" customHeight="1">
      <c r="A305" s="47" t="s">
        <v>385</v>
      </c>
      <c r="B305" s="47" t="s">
        <v>386</v>
      </c>
      <c r="C305" s="25" t="s">
        <v>387</v>
      </c>
      <c r="D305" s="38" t="s">
        <v>388</v>
      </c>
      <c r="E305" s="132">
        <f>SUM(E306:E315)</f>
        <v>427701</v>
      </c>
      <c r="F305" s="132">
        <f>SUM(F306:F315)</f>
        <v>413695.66000000003</v>
      </c>
      <c r="G305" s="132">
        <f>SUM(G306:G315)</f>
        <v>453880</v>
      </c>
      <c r="H305" s="132">
        <f aca="true" t="shared" si="10" ref="H305:H322">IF(E305=0,,F305/E305*100)</f>
        <v>96.72543669526141</v>
      </c>
    </row>
    <row r="306" spans="1:8" ht="19.5" customHeight="1">
      <c r="A306" s="68">
        <v>61</v>
      </c>
      <c r="B306" s="73" t="s">
        <v>864</v>
      </c>
      <c r="C306" s="32" t="s">
        <v>892</v>
      </c>
      <c r="D306" s="69" t="s">
        <v>1572</v>
      </c>
      <c r="E306" s="34">
        <v>294092</v>
      </c>
      <c r="F306" s="34">
        <v>294920.47</v>
      </c>
      <c r="G306" s="34">
        <v>306900</v>
      </c>
      <c r="H306" s="34">
        <f t="shared" si="10"/>
        <v>100.28170436462058</v>
      </c>
    </row>
    <row r="307" spans="1:8" ht="19.5" customHeight="1">
      <c r="A307" s="68">
        <v>62</v>
      </c>
      <c r="B307" s="73" t="s">
        <v>865</v>
      </c>
      <c r="C307" s="32" t="s">
        <v>892</v>
      </c>
      <c r="D307" s="69" t="s">
        <v>1107</v>
      </c>
      <c r="E307" s="34">
        <v>107168</v>
      </c>
      <c r="F307" s="34">
        <v>103387.55</v>
      </c>
      <c r="G307" s="34">
        <v>111825</v>
      </c>
      <c r="H307" s="34">
        <f t="shared" si="10"/>
        <v>96.47240780830099</v>
      </c>
    </row>
    <row r="308" spans="1:8" ht="19.5" customHeight="1">
      <c r="A308" s="68">
        <v>631</v>
      </c>
      <c r="B308" s="73" t="s">
        <v>866</v>
      </c>
      <c r="C308" s="32" t="s">
        <v>892</v>
      </c>
      <c r="D308" s="69" t="s">
        <v>982</v>
      </c>
      <c r="E308" s="66">
        <v>0</v>
      </c>
      <c r="F308" s="66">
        <v>2.2</v>
      </c>
      <c r="G308" s="34">
        <v>0</v>
      </c>
      <c r="H308" s="66">
        <f t="shared" si="10"/>
        <v>0</v>
      </c>
    </row>
    <row r="309" spans="1:8" ht="19.5" customHeight="1">
      <c r="A309" s="32">
        <v>632</v>
      </c>
      <c r="B309" s="73" t="s">
        <v>867</v>
      </c>
      <c r="C309" s="32" t="s">
        <v>892</v>
      </c>
      <c r="D309" s="33" t="s">
        <v>1581</v>
      </c>
      <c r="E309" s="66">
        <v>9241</v>
      </c>
      <c r="F309" s="66">
        <v>4253.06</v>
      </c>
      <c r="G309" s="34">
        <v>13341</v>
      </c>
      <c r="H309" s="66">
        <f t="shared" si="10"/>
        <v>46.02380694730008</v>
      </c>
    </row>
    <row r="310" spans="1:8" ht="19.5" customHeight="1">
      <c r="A310" s="32">
        <v>633</v>
      </c>
      <c r="B310" s="73" t="s">
        <v>868</v>
      </c>
      <c r="C310" s="32" t="s">
        <v>892</v>
      </c>
      <c r="D310" s="33" t="s">
        <v>1146</v>
      </c>
      <c r="E310" s="66">
        <v>5100</v>
      </c>
      <c r="F310" s="66">
        <v>2964.4</v>
      </c>
      <c r="G310" s="34">
        <v>3800</v>
      </c>
      <c r="H310" s="66">
        <f t="shared" si="10"/>
        <v>58.12549019607843</v>
      </c>
    </row>
    <row r="311" spans="1:8" ht="19.5" customHeight="1">
      <c r="A311" s="32">
        <v>634</v>
      </c>
      <c r="B311" s="73" t="s">
        <v>869</v>
      </c>
      <c r="C311" s="32" t="s">
        <v>892</v>
      </c>
      <c r="D311" s="33" t="s">
        <v>1147</v>
      </c>
      <c r="E311" s="66">
        <v>0</v>
      </c>
      <c r="F311" s="66">
        <v>0</v>
      </c>
      <c r="G311" s="66">
        <v>0</v>
      </c>
      <c r="H311" s="66">
        <f t="shared" si="10"/>
        <v>0</v>
      </c>
    </row>
    <row r="312" spans="1:8" ht="19.5" customHeight="1">
      <c r="A312" s="32">
        <v>635</v>
      </c>
      <c r="B312" s="73" t="s">
        <v>870</v>
      </c>
      <c r="C312" s="32" t="s">
        <v>892</v>
      </c>
      <c r="D312" s="33" t="s">
        <v>405</v>
      </c>
      <c r="E312" s="66">
        <v>0</v>
      </c>
      <c r="F312" s="66">
        <v>0</v>
      </c>
      <c r="G312" s="66">
        <v>0</v>
      </c>
      <c r="H312" s="66">
        <f t="shared" si="10"/>
        <v>0</v>
      </c>
    </row>
    <row r="313" spans="1:8" ht="19.5" customHeight="1">
      <c r="A313" s="65">
        <v>636</v>
      </c>
      <c r="B313" s="64" t="s">
        <v>871</v>
      </c>
      <c r="C313" s="65" t="s">
        <v>892</v>
      </c>
      <c r="D313" s="70" t="s">
        <v>90</v>
      </c>
      <c r="E313" s="66">
        <v>300</v>
      </c>
      <c r="F313" s="66">
        <v>250</v>
      </c>
      <c r="G313" s="34">
        <v>1500</v>
      </c>
      <c r="H313" s="66">
        <f t="shared" si="10"/>
        <v>83.33333333333334</v>
      </c>
    </row>
    <row r="314" spans="1:8" ht="19.5" customHeight="1">
      <c r="A314" s="65">
        <v>637</v>
      </c>
      <c r="B314" s="64" t="s">
        <v>236</v>
      </c>
      <c r="C314" s="65" t="s">
        <v>892</v>
      </c>
      <c r="D314" s="70" t="s">
        <v>988</v>
      </c>
      <c r="E314" s="66">
        <v>11600</v>
      </c>
      <c r="F314" s="66">
        <v>3650.96</v>
      </c>
      <c r="G314" s="34">
        <v>15800</v>
      </c>
      <c r="H314" s="66">
        <f t="shared" si="10"/>
        <v>31.473793103448276</v>
      </c>
    </row>
    <row r="315" spans="1:8" ht="19.5" customHeight="1">
      <c r="A315" s="65">
        <v>642</v>
      </c>
      <c r="B315" s="64" t="s">
        <v>237</v>
      </c>
      <c r="C315" s="65" t="s">
        <v>892</v>
      </c>
      <c r="D315" s="70" t="s">
        <v>897</v>
      </c>
      <c r="E315" s="66">
        <v>200</v>
      </c>
      <c r="F315" s="66">
        <v>4267.02</v>
      </c>
      <c r="G315" s="34">
        <v>714</v>
      </c>
      <c r="H315" s="66">
        <f t="shared" si="10"/>
        <v>2133.51</v>
      </c>
    </row>
    <row r="316" spans="1:8" ht="19.5" customHeight="1">
      <c r="A316" s="47" t="s">
        <v>266</v>
      </c>
      <c r="B316" s="47" t="s">
        <v>267</v>
      </c>
      <c r="C316" s="25" t="s">
        <v>387</v>
      </c>
      <c r="D316" s="17" t="s">
        <v>991</v>
      </c>
      <c r="E316" s="26">
        <f>SUM(E317:E318)</f>
        <v>0</v>
      </c>
      <c r="F316" s="26">
        <f>SUM(F317:F318)</f>
        <v>0</v>
      </c>
      <c r="G316" s="26">
        <f>SUM(G317:G318)</f>
        <v>0</v>
      </c>
      <c r="H316" s="26">
        <f t="shared" si="10"/>
        <v>0</v>
      </c>
    </row>
    <row r="317" spans="1:8" ht="19.5" customHeight="1">
      <c r="A317" s="32" t="s">
        <v>1636</v>
      </c>
      <c r="B317" s="73" t="s">
        <v>1520</v>
      </c>
      <c r="C317" s="32" t="s">
        <v>892</v>
      </c>
      <c r="D317" s="33" t="s">
        <v>1637</v>
      </c>
      <c r="E317" s="34">
        <v>0</v>
      </c>
      <c r="F317" s="34">
        <v>0</v>
      </c>
      <c r="G317" s="34">
        <v>0</v>
      </c>
      <c r="H317" s="67">
        <f t="shared" si="10"/>
        <v>0</v>
      </c>
    </row>
    <row r="318" spans="1:8" ht="19.5" customHeight="1">
      <c r="A318" s="65"/>
      <c r="B318" s="64" t="s">
        <v>1521</v>
      </c>
      <c r="C318" s="65" t="s">
        <v>892</v>
      </c>
      <c r="D318" s="70"/>
      <c r="E318" s="133"/>
      <c r="F318" s="133"/>
      <c r="G318" s="34"/>
      <c r="H318" s="67">
        <f t="shared" si="10"/>
        <v>0</v>
      </c>
    </row>
    <row r="319" spans="1:8" ht="19.5" customHeight="1">
      <c r="A319" s="47" t="s">
        <v>278</v>
      </c>
      <c r="B319" s="47" t="s">
        <v>279</v>
      </c>
      <c r="C319" s="25" t="s">
        <v>387</v>
      </c>
      <c r="D319" s="17" t="s">
        <v>280</v>
      </c>
      <c r="E319" s="26">
        <f>SUM(E320:E321)</f>
        <v>0</v>
      </c>
      <c r="F319" s="26">
        <f>SUM(F320:F321)</f>
        <v>30741</v>
      </c>
      <c r="G319" s="26">
        <f>SUM(G320:G321)</f>
        <v>0</v>
      </c>
      <c r="H319" s="26">
        <f>SUM(H320:H321)</f>
        <v>0</v>
      </c>
    </row>
    <row r="320" spans="1:8" ht="19.5" customHeight="1">
      <c r="A320" s="65">
        <v>600</v>
      </c>
      <c r="B320" s="64" t="s">
        <v>91</v>
      </c>
      <c r="C320" s="65" t="s">
        <v>892</v>
      </c>
      <c r="D320" s="70" t="s">
        <v>1115</v>
      </c>
      <c r="E320" s="34">
        <v>0</v>
      </c>
      <c r="F320" s="133">
        <v>30741</v>
      </c>
      <c r="G320" s="34">
        <v>0</v>
      </c>
      <c r="H320" s="67">
        <f t="shared" si="10"/>
        <v>0</v>
      </c>
    </row>
    <row r="321" spans="1:8" ht="19.5" customHeight="1">
      <c r="A321" s="65"/>
      <c r="B321" s="64" t="s">
        <v>92</v>
      </c>
      <c r="C321" s="65" t="s">
        <v>892</v>
      </c>
      <c r="D321" s="70"/>
      <c r="E321" s="67"/>
      <c r="F321" s="67"/>
      <c r="G321" s="34"/>
      <c r="H321" s="67">
        <f t="shared" si="10"/>
        <v>0</v>
      </c>
    </row>
    <row r="322" spans="1:11" ht="19.5" customHeight="1">
      <c r="A322" s="24"/>
      <c r="B322" s="72"/>
      <c r="C322" s="23" t="s">
        <v>892</v>
      </c>
      <c r="D322" s="48" t="s">
        <v>378</v>
      </c>
      <c r="E322" s="50">
        <f>SUM(E316,E305,E319)</f>
        <v>427701</v>
      </c>
      <c r="F322" s="50">
        <f>SUM(F316,F305,F319)</f>
        <v>444436.66000000003</v>
      </c>
      <c r="G322" s="50">
        <f>SUM(G316,G305,G319)</f>
        <v>453880</v>
      </c>
      <c r="H322" s="50">
        <f t="shared" si="10"/>
        <v>103.91293450330956</v>
      </c>
      <c r="J322" s="264"/>
      <c r="K322" s="261"/>
    </row>
    <row r="323" spans="1:12" ht="12.75">
      <c r="A323" s="58"/>
      <c r="B323" s="59"/>
      <c r="C323" s="60"/>
      <c r="D323" s="61"/>
      <c r="E323" s="58"/>
      <c r="F323" s="58"/>
      <c r="G323" s="285"/>
      <c r="H323" s="58"/>
      <c r="J323" s="234"/>
      <c r="K323" s="234"/>
      <c r="L323" s="234"/>
    </row>
    <row r="324" spans="1:8" ht="12.75">
      <c r="A324" s="334" t="s">
        <v>979</v>
      </c>
      <c r="B324" s="334"/>
      <c r="C324" s="334"/>
      <c r="D324" s="334"/>
      <c r="E324" s="334"/>
      <c r="F324" s="334"/>
      <c r="G324" s="334"/>
      <c r="H324" s="335"/>
    </row>
    <row r="325" spans="1:8" ht="12.75">
      <c r="A325" s="336" t="s">
        <v>1335</v>
      </c>
      <c r="B325" s="337"/>
      <c r="C325" s="337"/>
      <c r="D325" s="337"/>
      <c r="E325" s="337"/>
      <c r="F325" s="337"/>
      <c r="G325" s="337"/>
      <c r="H325" s="337"/>
    </row>
    <row r="326" spans="1:8" ht="29.25" customHeight="1">
      <c r="A326" s="337"/>
      <c r="B326" s="337"/>
      <c r="C326" s="337"/>
      <c r="D326" s="337"/>
      <c r="E326" s="337"/>
      <c r="F326" s="337"/>
      <c r="G326" s="337"/>
      <c r="H326" s="337"/>
    </row>
    <row r="327" spans="1:8" ht="12.75">
      <c r="A327" s="58"/>
      <c r="B327" s="59"/>
      <c r="C327" s="60"/>
      <c r="D327" s="61"/>
      <c r="E327" s="58"/>
      <c r="F327" s="58"/>
      <c r="G327" s="58"/>
      <c r="H327" s="58"/>
    </row>
    <row r="328" spans="1:8" ht="18.75" customHeight="1">
      <c r="A328" s="27" t="s">
        <v>1030</v>
      </c>
      <c r="B328" s="131" t="s">
        <v>30</v>
      </c>
      <c r="C328" s="27" t="s">
        <v>389</v>
      </c>
      <c r="D328" s="19" t="s">
        <v>746</v>
      </c>
      <c r="E328" s="40" t="s">
        <v>376</v>
      </c>
      <c r="F328" s="40" t="s">
        <v>152</v>
      </c>
      <c r="G328" s="40" t="s">
        <v>153</v>
      </c>
      <c r="H328" s="18" t="s">
        <v>377</v>
      </c>
    </row>
    <row r="329" spans="1:8" ht="18.75" customHeight="1">
      <c r="A329" s="78" t="s">
        <v>382</v>
      </c>
      <c r="B329" s="140" t="s">
        <v>383</v>
      </c>
      <c r="C329" s="78"/>
      <c r="D329" s="79" t="s">
        <v>374</v>
      </c>
      <c r="E329" s="80"/>
      <c r="F329" s="80"/>
      <c r="G329" s="80"/>
      <c r="H329" s="80"/>
    </row>
    <row r="330" spans="1:8" ht="18.75" customHeight="1">
      <c r="A330" s="47" t="s">
        <v>385</v>
      </c>
      <c r="B330" s="47" t="s">
        <v>386</v>
      </c>
      <c r="C330" s="25" t="s">
        <v>387</v>
      </c>
      <c r="D330" s="38" t="s">
        <v>388</v>
      </c>
      <c r="E330" s="132">
        <f>SUM(E331:E332)</f>
        <v>414381</v>
      </c>
      <c r="F330" s="132">
        <f>SUM(F331:F332)</f>
        <v>414381</v>
      </c>
      <c r="G330" s="132">
        <f>SUM(G331:G332)</f>
        <v>414381</v>
      </c>
      <c r="H330" s="132">
        <f aca="true" t="shared" si="11" ref="H330:H336">IF(E330=0,,F330/E330*100)</f>
        <v>100</v>
      </c>
    </row>
    <row r="331" spans="1:8" ht="18.75" customHeight="1">
      <c r="A331" s="32">
        <v>642005</v>
      </c>
      <c r="B331" s="73" t="s">
        <v>872</v>
      </c>
      <c r="C331" s="32" t="s">
        <v>892</v>
      </c>
      <c r="D331" s="33" t="s">
        <v>93</v>
      </c>
      <c r="E331" s="66">
        <v>286110</v>
      </c>
      <c r="F331" s="34">
        <v>286110</v>
      </c>
      <c r="G331" s="34">
        <v>286110</v>
      </c>
      <c r="H331" s="34">
        <f t="shared" si="11"/>
        <v>100</v>
      </c>
    </row>
    <row r="332" spans="1:8" ht="18.75" customHeight="1">
      <c r="A332" s="32">
        <v>642005</v>
      </c>
      <c r="B332" s="73" t="s">
        <v>94</v>
      </c>
      <c r="C332" s="32" t="s">
        <v>892</v>
      </c>
      <c r="D332" s="33" t="s">
        <v>95</v>
      </c>
      <c r="E332" s="66">
        <v>128271</v>
      </c>
      <c r="F332" s="34">
        <v>128271</v>
      </c>
      <c r="G332" s="34">
        <v>128271</v>
      </c>
      <c r="H332" s="34">
        <f t="shared" si="11"/>
        <v>100</v>
      </c>
    </row>
    <row r="333" spans="1:8" ht="18.75" customHeight="1">
      <c r="A333" s="47" t="s">
        <v>266</v>
      </c>
      <c r="B333" s="47" t="s">
        <v>267</v>
      </c>
      <c r="C333" s="25" t="s">
        <v>387</v>
      </c>
      <c r="D333" s="17" t="s">
        <v>991</v>
      </c>
      <c r="E333" s="132">
        <f>SUM(E334:E335)</f>
        <v>12372</v>
      </c>
      <c r="F333" s="132">
        <f>SUM(F334:F335)</f>
        <v>0</v>
      </c>
      <c r="G333" s="132">
        <f>SUM(G334:G335)</f>
        <v>0</v>
      </c>
      <c r="H333" s="132">
        <f t="shared" si="11"/>
        <v>0</v>
      </c>
    </row>
    <row r="334" spans="1:8" ht="18.75" customHeight="1">
      <c r="A334" s="32">
        <v>642005</v>
      </c>
      <c r="B334" s="73" t="s">
        <v>738</v>
      </c>
      <c r="C334" s="32" t="s">
        <v>892</v>
      </c>
      <c r="D334" s="33" t="s">
        <v>736</v>
      </c>
      <c r="E334" s="66">
        <v>10392</v>
      </c>
      <c r="F334" s="34">
        <v>0</v>
      </c>
      <c r="G334" s="34">
        <v>0</v>
      </c>
      <c r="H334" s="34">
        <f t="shared" si="11"/>
        <v>0</v>
      </c>
    </row>
    <row r="335" spans="1:8" ht="18.75" customHeight="1">
      <c r="A335" s="32">
        <v>642005</v>
      </c>
      <c r="B335" s="73" t="s">
        <v>739</v>
      </c>
      <c r="C335" s="32" t="s">
        <v>892</v>
      </c>
      <c r="D335" s="33" t="s">
        <v>737</v>
      </c>
      <c r="E335" s="66">
        <v>1980</v>
      </c>
      <c r="F335" s="34">
        <v>0</v>
      </c>
      <c r="G335" s="34">
        <v>0</v>
      </c>
      <c r="H335" s="34">
        <f t="shared" si="11"/>
        <v>0</v>
      </c>
    </row>
    <row r="336" spans="1:8" ht="18.75" customHeight="1">
      <c r="A336" s="24"/>
      <c r="B336" s="72"/>
      <c r="C336" s="23" t="s">
        <v>892</v>
      </c>
      <c r="D336" s="48" t="s">
        <v>378</v>
      </c>
      <c r="E336" s="50">
        <f>SUM(E333,E330)</f>
        <v>426753</v>
      </c>
      <c r="F336" s="50">
        <f>SUM(F333,F330)</f>
        <v>414381</v>
      </c>
      <c r="G336" s="50">
        <f>SUM(G333,G330)</f>
        <v>414381</v>
      </c>
      <c r="H336" s="50">
        <f t="shared" si="11"/>
        <v>97.10089911494471</v>
      </c>
    </row>
    <row r="337" spans="1:8" ht="12.75">
      <c r="A337" s="58"/>
      <c r="B337" s="59"/>
      <c r="C337" s="60"/>
      <c r="D337" s="61"/>
      <c r="E337" s="58"/>
      <c r="F337" s="58"/>
      <c r="G337" s="58"/>
      <c r="H337" s="58"/>
    </row>
    <row r="338" spans="1:8" ht="12.75">
      <c r="A338" s="334" t="s">
        <v>979</v>
      </c>
      <c r="B338" s="334"/>
      <c r="C338" s="334"/>
      <c r="D338" s="334"/>
      <c r="E338" s="334"/>
      <c r="F338" s="334"/>
      <c r="G338" s="334"/>
      <c r="H338" s="335"/>
    </row>
    <row r="339" spans="1:8" ht="12.75">
      <c r="A339" s="336" t="s">
        <v>1336</v>
      </c>
      <c r="B339" s="337"/>
      <c r="C339" s="337"/>
      <c r="D339" s="337"/>
      <c r="E339" s="337"/>
      <c r="F339" s="337"/>
      <c r="G339" s="337"/>
      <c r="H339" s="337"/>
    </row>
    <row r="340" spans="1:8" ht="12.75">
      <c r="A340" s="337"/>
      <c r="B340" s="337"/>
      <c r="C340" s="337"/>
      <c r="D340" s="337"/>
      <c r="E340" s="337"/>
      <c r="F340" s="337"/>
      <c r="G340" s="337"/>
      <c r="H340" s="337"/>
    </row>
    <row r="341" spans="1:8" ht="12.75">
      <c r="A341" s="58"/>
      <c r="B341" s="59"/>
      <c r="C341" s="60"/>
      <c r="D341" s="61"/>
      <c r="E341" s="58"/>
      <c r="F341" s="58"/>
      <c r="G341" s="58"/>
      <c r="H341" s="58"/>
    </row>
    <row r="342" spans="1:8" ht="19.5" customHeight="1">
      <c r="A342" s="27" t="s">
        <v>1030</v>
      </c>
      <c r="B342" s="131" t="s">
        <v>31</v>
      </c>
      <c r="C342" s="27" t="s">
        <v>389</v>
      </c>
      <c r="D342" s="19" t="s">
        <v>873</v>
      </c>
      <c r="E342" s="40" t="s">
        <v>376</v>
      </c>
      <c r="F342" s="40" t="s">
        <v>152</v>
      </c>
      <c r="G342" s="40" t="s">
        <v>153</v>
      </c>
      <c r="H342" s="18" t="s">
        <v>377</v>
      </c>
    </row>
    <row r="343" spans="1:8" ht="19.5" customHeight="1">
      <c r="A343" s="78" t="s">
        <v>382</v>
      </c>
      <c r="B343" s="140" t="s">
        <v>383</v>
      </c>
      <c r="C343" s="78"/>
      <c r="D343" s="79" t="s">
        <v>374</v>
      </c>
      <c r="E343" s="80"/>
      <c r="F343" s="80"/>
      <c r="G343" s="80"/>
      <c r="H343" s="80"/>
    </row>
    <row r="344" spans="1:8" ht="19.5" customHeight="1">
      <c r="A344" s="47" t="s">
        <v>385</v>
      </c>
      <c r="B344" s="47" t="s">
        <v>386</v>
      </c>
      <c r="C344" s="25" t="s">
        <v>387</v>
      </c>
      <c r="D344" s="38" t="s">
        <v>388</v>
      </c>
      <c r="E344" s="132">
        <f>SUM(E345:E357)</f>
        <v>100000</v>
      </c>
      <c r="F344" s="132">
        <f>SUM(F345:F357)</f>
        <v>116730.48999999999</v>
      </c>
      <c r="G344" s="132">
        <f>SUM(G345:G357)</f>
        <v>98000</v>
      </c>
      <c r="H344" s="132">
        <f aca="true" t="shared" si="12" ref="H344:H366">IF(E344=0,,F344/E344*100)</f>
        <v>116.73049</v>
      </c>
    </row>
    <row r="345" spans="1:8" ht="19.5" customHeight="1">
      <c r="A345" s="68">
        <v>61</v>
      </c>
      <c r="B345" s="73" t="s">
        <v>874</v>
      </c>
      <c r="C345" s="32" t="s">
        <v>892</v>
      </c>
      <c r="D345" s="69" t="s">
        <v>1572</v>
      </c>
      <c r="E345" s="34">
        <v>72950</v>
      </c>
      <c r="F345" s="34">
        <v>84249.9</v>
      </c>
      <c r="G345" s="34">
        <v>71491</v>
      </c>
      <c r="H345" s="34">
        <f t="shared" si="12"/>
        <v>115.48992460589444</v>
      </c>
    </row>
    <row r="346" spans="1:8" ht="19.5" customHeight="1">
      <c r="A346" s="68">
        <v>62</v>
      </c>
      <c r="B346" s="73" t="s">
        <v>875</v>
      </c>
      <c r="C346" s="32" t="s">
        <v>892</v>
      </c>
      <c r="D346" s="69" t="s">
        <v>1107</v>
      </c>
      <c r="E346" s="34">
        <v>16330</v>
      </c>
      <c r="F346" s="34">
        <v>20029.76</v>
      </c>
      <c r="G346" s="34">
        <v>16003</v>
      </c>
      <c r="H346" s="34">
        <f t="shared" si="12"/>
        <v>122.65621555419473</v>
      </c>
    </row>
    <row r="347" spans="1:8" ht="19.5" customHeight="1">
      <c r="A347" s="68">
        <v>631</v>
      </c>
      <c r="B347" s="73" t="s">
        <v>876</v>
      </c>
      <c r="C347" s="32" t="s">
        <v>892</v>
      </c>
      <c r="D347" s="69" t="s">
        <v>982</v>
      </c>
      <c r="E347" s="66">
        <v>0</v>
      </c>
      <c r="F347" s="66">
        <v>0</v>
      </c>
      <c r="G347" s="66">
        <v>0</v>
      </c>
      <c r="H347" s="66">
        <f t="shared" si="12"/>
        <v>0</v>
      </c>
    </row>
    <row r="348" spans="1:13" ht="19.5" customHeight="1">
      <c r="A348" s="32">
        <v>632</v>
      </c>
      <c r="B348" s="73" t="s">
        <v>877</v>
      </c>
      <c r="C348" s="32" t="s">
        <v>892</v>
      </c>
      <c r="D348" s="33" t="s">
        <v>1581</v>
      </c>
      <c r="E348" s="66">
        <v>2200</v>
      </c>
      <c r="F348" s="66">
        <v>3775.85</v>
      </c>
      <c r="G348" s="66">
        <v>2156</v>
      </c>
      <c r="H348" s="66">
        <f t="shared" si="12"/>
        <v>171.62954545454545</v>
      </c>
      <c r="K348" s="234"/>
      <c r="L348" s="234"/>
      <c r="M348" s="234"/>
    </row>
    <row r="349" spans="1:8" ht="19.5" customHeight="1">
      <c r="A349" s="32">
        <v>633</v>
      </c>
      <c r="B349" s="73" t="s">
        <v>878</v>
      </c>
      <c r="C349" s="32" t="s">
        <v>892</v>
      </c>
      <c r="D349" s="33" t="s">
        <v>1146</v>
      </c>
      <c r="E349" s="66">
        <v>1300</v>
      </c>
      <c r="F349" s="66">
        <v>1989.81</v>
      </c>
      <c r="G349" s="66">
        <v>1274</v>
      </c>
      <c r="H349" s="66">
        <f t="shared" si="12"/>
        <v>153.06230769230768</v>
      </c>
    </row>
    <row r="350" spans="1:8" ht="19.5" customHeight="1">
      <c r="A350" s="32">
        <v>634</v>
      </c>
      <c r="B350" s="73" t="s">
        <v>879</v>
      </c>
      <c r="C350" s="32" t="s">
        <v>892</v>
      </c>
      <c r="D350" s="33" t="s">
        <v>1147</v>
      </c>
      <c r="E350" s="66">
        <v>0</v>
      </c>
      <c r="F350" s="66">
        <v>0</v>
      </c>
      <c r="G350" s="66">
        <v>0</v>
      </c>
      <c r="H350" s="66">
        <f t="shared" si="12"/>
        <v>0</v>
      </c>
    </row>
    <row r="351" spans="1:14" ht="19.5" customHeight="1">
      <c r="A351" s="32">
        <v>635</v>
      </c>
      <c r="B351" s="73" t="s">
        <v>880</v>
      </c>
      <c r="C351" s="32" t="s">
        <v>892</v>
      </c>
      <c r="D351" s="33" t="s">
        <v>405</v>
      </c>
      <c r="E351" s="66">
        <v>400</v>
      </c>
      <c r="F351" s="66">
        <v>0</v>
      </c>
      <c r="G351" s="66">
        <v>392</v>
      </c>
      <c r="H351" s="66">
        <f t="shared" si="12"/>
        <v>0</v>
      </c>
      <c r="K351" s="234"/>
      <c r="L351" s="234"/>
      <c r="M351" s="234"/>
      <c r="N351" s="234"/>
    </row>
    <row r="352" spans="1:14" ht="19.5" customHeight="1">
      <c r="A352" s="65">
        <v>636</v>
      </c>
      <c r="B352" s="64" t="s">
        <v>881</v>
      </c>
      <c r="C352" s="65" t="s">
        <v>892</v>
      </c>
      <c r="D352" s="70" t="s">
        <v>700</v>
      </c>
      <c r="E352" s="66">
        <v>0</v>
      </c>
      <c r="F352" s="66">
        <v>0</v>
      </c>
      <c r="G352" s="66">
        <v>0</v>
      </c>
      <c r="H352" s="66">
        <f t="shared" si="12"/>
        <v>0</v>
      </c>
      <c r="N352" s="234"/>
    </row>
    <row r="353" spans="1:8" ht="19.5" customHeight="1">
      <c r="A353" s="65">
        <v>637</v>
      </c>
      <c r="B353" s="64" t="s">
        <v>882</v>
      </c>
      <c r="C353" s="65" t="s">
        <v>892</v>
      </c>
      <c r="D353" s="70" t="s">
        <v>988</v>
      </c>
      <c r="E353" s="66">
        <v>2950</v>
      </c>
      <c r="F353" s="66">
        <v>2815.17</v>
      </c>
      <c r="G353" s="66">
        <v>2891</v>
      </c>
      <c r="H353" s="66">
        <f t="shared" si="12"/>
        <v>95.42949152542373</v>
      </c>
    </row>
    <row r="354" spans="1:13" ht="19.5" customHeight="1">
      <c r="A354" s="65">
        <v>642</v>
      </c>
      <c r="B354" s="64" t="s">
        <v>883</v>
      </c>
      <c r="C354" s="65" t="s">
        <v>892</v>
      </c>
      <c r="D354" s="70" t="s">
        <v>96</v>
      </c>
      <c r="E354" s="66">
        <v>3870</v>
      </c>
      <c r="F354" s="133">
        <v>3870</v>
      </c>
      <c r="G354" s="133">
        <v>3793</v>
      </c>
      <c r="H354" s="66">
        <f t="shared" si="12"/>
        <v>100</v>
      </c>
      <c r="K354" s="234"/>
      <c r="L354" s="234"/>
      <c r="M354" s="234"/>
    </row>
    <row r="355" spans="1:10" ht="19.5" customHeight="1">
      <c r="A355" s="65">
        <v>642</v>
      </c>
      <c r="B355" s="64" t="s">
        <v>884</v>
      </c>
      <c r="C355" s="65" t="s">
        <v>892</v>
      </c>
      <c r="D355" s="70" t="s">
        <v>97</v>
      </c>
      <c r="E355" s="66">
        <v>0</v>
      </c>
      <c r="F355" s="66">
        <v>0</v>
      </c>
      <c r="G355" s="66">
        <v>0</v>
      </c>
      <c r="H355" s="66">
        <f t="shared" si="12"/>
        <v>0</v>
      </c>
      <c r="J355" s="234"/>
    </row>
    <row r="356" spans="1:8" ht="19.5" customHeight="1">
      <c r="A356" s="65">
        <v>717002</v>
      </c>
      <c r="B356" s="64" t="s">
        <v>885</v>
      </c>
      <c r="C356" s="65" t="s">
        <v>892</v>
      </c>
      <c r="D356" s="70" t="s">
        <v>735</v>
      </c>
      <c r="E356" s="66">
        <v>0</v>
      </c>
      <c r="F356" s="66">
        <v>0</v>
      </c>
      <c r="G356" s="66">
        <v>0</v>
      </c>
      <c r="H356" s="66">
        <f t="shared" si="12"/>
        <v>0</v>
      </c>
    </row>
    <row r="357" spans="1:8" ht="19.5" customHeight="1">
      <c r="A357" s="65">
        <v>717002</v>
      </c>
      <c r="B357" s="64" t="s">
        <v>886</v>
      </c>
      <c r="C357" s="32" t="s">
        <v>217</v>
      </c>
      <c r="D357" s="70" t="s">
        <v>1792</v>
      </c>
      <c r="E357" s="66">
        <v>0</v>
      </c>
      <c r="F357" s="66">
        <v>0</v>
      </c>
      <c r="G357" s="66">
        <v>0</v>
      </c>
      <c r="H357" s="66">
        <f t="shared" si="12"/>
        <v>0</v>
      </c>
    </row>
    <row r="358" spans="1:8" ht="19.5" customHeight="1">
      <c r="A358" s="47" t="s">
        <v>266</v>
      </c>
      <c r="B358" s="47" t="s">
        <v>267</v>
      </c>
      <c r="C358" s="25" t="s">
        <v>387</v>
      </c>
      <c r="D358" s="17" t="s">
        <v>991</v>
      </c>
      <c r="E358" s="26">
        <f>SUM(E359:E360)</f>
        <v>1000</v>
      </c>
      <c r="F358" s="26">
        <f>SUM(F359:F360)</f>
        <v>645.54</v>
      </c>
      <c r="G358" s="26">
        <f>SUM(G359:G360)</f>
        <v>1000</v>
      </c>
      <c r="H358" s="26">
        <f t="shared" si="12"/>
        <v>64.554</v>
      </c>
    </row>
    <row r="359" spans="1:15" ht="19.5" customHeight="1">
      <c r="A359" s="74">
        <v>600</v>
      </c>
      <c r="B359" s="64" t="s">
        <v>611</v>
      </c>
      <c r="C359" s="65" t="s">
        <v>892</v>
      </c>
      <c r="D359" s="70" t="s">
        <v>1115</v>
      </c>
      <c r="E359" s="66">
        <v>1000</v>
      </c>
      <c r="F359" s="66">
        <v>611</v>
      </c>
      <c r="G359" s="66">
        <v>1000</v>
      </c>
      <c r="H359" s="66">
        <f t="shared" si="12"/>
        <v>61.1</v>
      </c>
      <c r="L359" s="234"/>
      <c r="M359" s="234"/>
      <c r="N359" s="234"/>
      <c r="O359" s="234"/>
    </row>
    <row r="360" spans="1:15" ht="19.5" customHeight="1">
      <c r="A360" s="74">
        <v>600</v>
      </c>
      <c r="B360" s="64" t="s">
        <v>1623</v>
      </c>
      <c r="C360" s="65" t="s">
        <v>421</v>
      </c>
      <c r="D360" s="70" t="s">
        <v>1624</v>
      </c>
      <c r="E360" s="66">
        <v>0</v>
      </c>
      <c r="F360" s="66">
        <v>34.54</v>
      </c>
      <c r="G360" s="66">
        <v>0</v>
      </c>
      <c r="H360" s="66">
        <f t="shared" si="12"/>
        <v>0</v>
      </c>
      <c r="L360" s="234"/>
      <c r="M360" s="234"/>
      <c r="N360" s="234"/>
      <c r="O360" s="234"/>
    </row>
    <row r="361" spans="1:15" ht="19.5" customHeight="1">
      <c r="A361" s="47" t="s">
        <v>898</v>
      </c>
      <c r="B361" s="47" t="s">
        <v>275</v>
      </c>
      <c r="C361" s="25" t="s">
        <v>387</v>
      </c>
      <c r="D361" s="17" t="s">
        <v>276</v>
      </c>
      <c r="E361" s="71">
        <f>SUM(E362)</f>
        <v>0</v>
      </c>
      <c r="F361" s="71">
        <f>SUM(F362)</f>
        <v>195.74</v>
      </c>
      <c r="G361" s="71">
        <f>SUM(G362)</f>
        <v>0</v>
      </c>
      <c r="H361" s="236">
        <f t="shared" si="12"/>
        <v>0</v>
      </c>
      <c r="L361" s="234"/>
      <c r="M361" s="234"/>
      <c r="N361" s="234"/>
      <c r="O361" s="234"/>
    </row>
    <row r="362" spans="1:15" ht="19.5" customHeight="1">
      <c r="A362" s="32">
        <v>600</v>
      </c>
      <c r="B362" s="73" t="s">
        <v>1621</v>
      </c>
      <c r="C362" s="32" t="s">
        <v>101</v>
      </c>
      <c r="D362" s="33" t="s">
        <v>1622</v>
      </c>
      <c r="E362" s="133">
        <v>0</v>
      </c>
      <c r="F362" s="133">
        <v>195.74</v>
      </c>
      <c r="G362" s="66">
        <v>0</v>
      </c>
      <c r="H362" s="34">
        <f t="shared" si="12"/>
        <v>0</v>
      </c>
      <c r="L362" s="234"/>
      <c r="M362" s="234"/>
      <c r="N362" s="234"/>
      <c r="O362" s="234"/>
    </row>
    <row r="363" spans="1:8" ht="19.5" customHeight="1">
      <c r="A363" s="47" t="s">
        <v>278</v>
      </c>
      <c r="B363" s="47" t="s">
        <v>279</v>
      </c>
      <c r="C363" s="25" t="s">
        <v>387</v>
      </c>
      <c r="D363" s="17" t="s">
        <v>280</v>
      </c>
      <c r="E363" s="26">
        <f>SUM(E364:E365)</f>
        <v>1000</v>
      </c>
      <c r="F363" s="26">
        <f>SUM(F364:F365)</f>
        <v>27387.59</v>
      </c>
      <c r="G363" s="26">
        <f>SUM(G364:G365)</f>
        <v>1000</v>
      </c>
      <c r="H363" s="26">
        <f t="shared" si="12"/>
        <v>2738.759</v>
      </c>
    </row>
    <row r="364" spans="1:8" ht="19.5" customHeight="1">
      <c r="A364" s="64" t="s">
        <v>742</v>
      </c>
      <c r="B364" s="64" t="s">
        <v>1793</v>
      </c>
      <c r="C364" s="65" t="s">
        <v>1519</v>
      </c>
      <c r="D364" s="70" t="s">
        <v>1115</v>
      </c>
      <c r="E364" s="66">
        <v>1000</v>
      </c>
      <c r="F364" s="133">
        <v>6400.59</v>
      </c>
      <c r="G364" s="133">
        <v>1000</v>
      </c>
      <c r="H364" s="66">
        <f t="shared" si="12"/>
        <v>640.059</v>
      </c>
    </row>
    <row r="365" spans="1:8" ht="19.5" customHeight="1">
      <c r="A365" s="64" t="s">
        <v>742</v>
      </c>
      <c r="B365" s="64" t="s">
        <v>1794</v>
      </c>
      <c r="C365" s="65" t="s">
        <v>282</v>
      </c>
      <c r="D365" s="70" t="s">
        <v>1115</v>
      </c>
      <c r="E365" s="66">
        <v>0</v>
      </c>
      <c r="F365" s="133">
        <v>20987</v>
      </c>
      <c r="G365" s="133">
        <v>0</v>
      </c>
      <c r="H365" s="66">
        <f t="shared" si="12"/>
        <v>0</v>
      </c>
    </row>
    <row r="366" spans="1:8" ht="19.5" customHeight="1">
      <c r="A366" s="24"/>
      <c r="B366" s="72"/>
      <c r="C366" s="23" t="s">
        <v>892</v>
      </c>
      <c r="D366" s="48" t="s">
        <v>378</v>
      </c>
      <c r="E366" s="50">
        <f>SUM(E363,E358,E344,E361)</f>
        <v>102000</v>
      </c>
      <c r="F366" s="50">
        <f>SUM(F363,F358,F344,F361)</f>
        <v>144959.36</v>
      </c>
      <c r="G366" s="50">
        <f>SUM(G363,G358,G344,G361)</f>
        <v>100000</v>
      </c>
      <c r="H366" s="50">
        <f t="shared" si="12"/>
        <v>142.11701960784313</v>
      </c>
    </row>
    <row r="367" spans="1:12" ht="12.75">
      <c r="A367" s="252"/>
      <c r="B367" s="253"/>
      <c r="C367" s="254"/>
      <c r="D367" s="255"/>
      <c r="E367" s="248"/>
      <c r="F367" s="248"/>
      <c r="G367" s="248"/>
      <c r="H367" s="248"/>
      <c r="J367" s="234"/>
      <c r="L367" s="235"/>
    </row>
    <row r="368" spans="1:8" ht="12.75">
      <c r="A368" s="334" t="s">
        <v>979</v>
      </c>
      <c r="B368" s="334"/>
      <c r="C368" s="334"/>
      <c r="D368" s="334"/>
      <c r="E368" s="334"/>
      <c r="F368" s="334"/>
      <c r="G368" s="334"/>
      <c r="H368" s="335"/>
    </row>
    <row r="369" spans="1:8" ht="45.75" customHeight="1">
      <c r="A369" s="336" t="s">
        <v>1337</v>
      </c>
      <c r="B369" s="337"/>
      <c r="C369" s="337"/>
      <c r="D369" s="337"/>
      <c r="E369" s="337"/>
      <c r="F369" s="337"/>
      <c r="G369" s="337"/>
      <c r="H369" s="337"/>
    </row>
    <row r="370" spans="1:8" ht="12.75">
      <c r="A370" s="337"/>
      <c r="B370" s="337"/>
      <c r="C370" s="337"/>
      <c r="D370" s="337"/>
      <c r="E370" s="337"/>
      <c r="F370" s="337"/>
      <c r="G370" s="337"/>
      <c r="H370" s="337"/>
    </row>
    <row r="371" spans="1:8" ht="12.75">
      <c r="A371" s="58"/>
      <c r="B371" s="59"/>
      <c r="C371" s="60"/>
      <c r="D371" s="61"/>
      <c r="E371" s="58"/>
      <c r="F371" s="58"/>
      <c r="G371" s="58"/>
      <c r="H371" s="58"/>
    </row>
    <row r="372" spans="1:8" ht="20.25" customHeight="1">
      <c r="A372" s="27" t="s">
        <v>740</v>
      </c>
      <c r="B372" s="131" t="s">
        <v>32</v>
      </c>
      <c r="C372" s="27" t="s">
        <v>389</v>
      </c>
      <c r="D372" s="19" t="s">
        <v>748</v>
      </c>
      <c r="E372" s="40" t="s">
        <v>376</v>
      </c>
      <c r="F372" s="40" t="s">
        <v>152</v>
      </c>
      <c r="G372" s="40" t="s">
        <v>153</v>
      </c>
      <c r="H372" s="18" t="s">
        <v>377</v>
      </c>
    </row>
    <row r="373" spans="1:8" ht="20.25" customHeight="1">
      <c r="A373" s="78" t="s">
        <v>382</v>
      </c>
      <c r="B373" s="140" t="s">
        <v>383</v>
      </c>
      <c r="C373" s="78"/>
      <c r="D373" s="79" t="s">
        <v>374</v>
      </c>
      <c r="E373" s="80"/>
      <c r="F373" s="80"/>
      <c r="G373" s="80"/>
      <c r="H373" s="80"/>
    </row>
    <row r="374" spans="1:8" ht="20.25" customHeight="1">
      <c r="A374" s="47" t="s">
        <v>385</v>
      </c>
      <c r="B374" s="47" t="s">
        <v>386</v>
      </c>
      <c r="C374" s="25" t="s">
        <v>387</v>
      </c>
      <c r="D374" s="38" t="s">
        <v>388</v>
      </c>
      <c r="E374" s="132">
        <f>SUM(E375:E376)</f>
        <v>22110</v>
      </c>
      <c r="F374" s="132">
        <f>SUM(F375:F376)</f>
        <v>22110</v>
      </c>
      <c r="G374" s="132">
        <f>SUM(G375:G376)</f>
        <v>25110</v>
      </c>
      <c r="H374" s="132">
        <f aca="true" t="shared" si="13" ref="H374:H381">IF(E374=0,,F374/E374*100)</f>
        <v>100</v>
      </c>
    </row>
    <row r="375" spans="1:8" ht="20.25" customHeight="1">
      <c r="A375" s="32">
        <v>642</v>
      </c>
      <c r="B375" s="73" t="s">
        <v>887</v>
      </c>
      <c r="C375" s="32" t="s">
        <v>892</v>
      </c>
      <c r="D375" s="33" t="s">
        <v>1795</v>
      </c>
      <c r="E375" s="66">
        <v>22110</v>
      </c>
      <c r="F375" s="34">
        <v>22110</v>
      </c>
      <c r="G375" s="34">
        <v>22110</v>
      </c>
      <c r="H375" s="34">
        <f t="shared" si="13"/>
        <v>100</v>
      </c>
    </row>
    <row r="376" spans="1:8" ht="20.25" customHeight="1">
      <c r="A376" s="32">
        <v>635</v>
      </c>
      <c r="B376" s="73" t="s">
        <v>888</v>
      </c>
      <c r="C376" s="32" t="s">
        <v>892</v>
      </c>
      <c r="D376" s="69" t="s">
        <v>1010</v>
      </c>
      <c r="E376" s="34">
        <v>0</v>
      </c>
      <c r="F376" s="34">
        <v>0</v>
      </c>
      <c r="G376" s="34">
        <v>3000</v>
      </c>
      <c r="H376" s="34">
        <f t="shared" si="13"/>
        <v>0</v>
      </c>
    </row>
    <row r="377" spans="1:8" ht="20.25" customHeight="1">
      <c r="A377" s="47" t="s">
        <v>266</v>
      </c>
      <c r="B377" s="47" t="s">
        <v>267</v>
      </c>
      <c r="C377" s="25" t="s">
        <v>387</v>
      </c>
      <c r="D377" s="17" t="s">
        <v>991</v>
      </c>
      <c r="E377" s="26">
        <f>SUM(E378:E380)</f>
        <v>0</v>
      </c>
      <c r="F377" s="26">
        <f>SUM(F378:F380)</f>
        <v>0</v>
      </c>
      <c r="G377" s="26">
        <f>SUM(G378:G380)</f>
        <v>0</v>
      </c>
      <c r="H377" s="26">
        <f t="shared" si="13"/>
        <v>0</v>
      </c>
    </row>
    <row r="378" spans="1:8" ht="20.25" customHeight="1">
      <c r="A378" s="32">
        <v>642</v>
      </c>
      <c r="B378" s="73" t="s">
        <v>889</v>
      </c>
      <c r="C378" s="32" t="s">
        <v>892</v>
      </c>
      <c r="D378" s="33" t="s">
        <v>734</v>
      </c>
      <c r="E378" s="34"/>
      <c r="F378" s="34"/>
      <c r="G378" s="66"/>
      <c r="H378" s="133">
        <f t="shared" si="13"/>
        <v>0</v>
      </c>
    </row>
    <row r="379" spans="1:8" ht="20.25" customHeight="1">
      <c r="A379" s="32">
        <v>637</v>
      </c>
      <c r="B379" s="73" t="s">
        <v>890</v>
      </c>
      <c r="C379" s="32" t="s">
        <v>892</v>
      </c>
      <c r="D379" s="70" t="s">
        <v>1796</v>
      </c>
      <c r="E379" s="66"/>
      <c r="F379" s="66"/>
      <c r="G379" s="66"/>
      <c r="H379" s="133">
        <f t="shared" si="13"/>
        <v>0</v>
      </c>
    </row>
    <row r="380" spans="1:8" ht="20.25" customHeight="1">
      <c r="A380" s="32">
        <v>637</v>
      </c>
      <c r="B380" s="73" t="s">
        <v>1797</v>
      </c>
      <c r="C380" s="32" t="s">
        <v>892</v>
      </c>
      <c r="D380" s="33" t="s">
        <v>1798</v>
      </c>
      <c r="E380" s="34"/>
      <c r="F380" s="34"/>
      <c r="G380" s="66"/>
      <c r="H380" s="133">
        <f t="shared" si="13"/>
        <v>0</v>
      </c>
    </row>
    <row r="381" spans="1:8" ht="20.25" customHeight="1">
      <c r="A381" s="24"/>
      <c r="B381" s="72"/>
      <c r="C381" s="23" t="s">
        <v>892</v>
      </c>
      <c r="D381" s="48" t="s">
        <v>378</v>
      </c>
      <c r="E381" s="50">
        <f>SUM(E377,E374)</f>
        <v>22110</v>
      </c>
      <c r="F381" s="50">
        <f>SUM(F377,F374)</f>
        <v>22110</v>
      </c>
      <c r="G381" s="50">
        <f>SUM(G377,G374)</f>
        <v>25110</v>
      </c>
      <c r="H381" s="50">
        <f t="shared" si="13"/>
        <v>100</v>
      </c>
    </row>
    <row r="382" spans="1:8" ht="12.75">
      <c r="A382" s="58"/>
      <c r="B382" s="59"/>
      <c r="C382" s="60"/>
      <c r="D382" s="61"/>
      <c r="E382" s="58"/>
      <c r="F382" s="58"/>
      <c r="G382" s="58"/>
      <c r="H382" s="58"/>
    </row>
    <row r="383" spans="1:8" ht="12.75">
      <c r="A383" s="334" t="s">
        <v>979</v>
      </c>
      <c r="B383" s="334"/>
      <c r="C383" s="334"/>
      <c r="D383" s="334"/>
      <c r="E383" s="334"/>
      <c r="F383" s="334"/>
      <c r="G383" s="334"/>
      <c r="H383" s="335"/>
    </row>
    <row r="384" spans="1:8" ht="12.75">
      <c r="A384" s="336" t="s">
        <v>1338</v>
      </c>
      <c r="B384" s="337"/>
      <c r="C384" s="337"/>
      <c r="D384" s="337"/>
      <c r="E384" s="337"/>
      <c r="F384" s="337"/>
      <c r="G384" s="337"/>
      <c r="H384" s="337"/>
    </row>
    <row r="385" spans="1:8" ht="12.75">
      <c r="A385" s="337"/>
      <c r="B385" s="337"/>
      <c r="C385" s="337"/>
      <c r="D385" s="337"/>
      <c r="E385" s="337"/>
      <c r="F385" s="337"/>
      <c r="G385" s="337"/>
      <c r="H385" s="337"/>
    </row>
    <row r="386" spans="1:8" ht="12.75">
      <c r="A386" s="58"/>
      <c r="B386" s="59"/>
      <c r="C386" s="60"/>
      <c r="D386" s="61"/>
      <c r="E386" s="58"/>
      <c r="F386" s="58"/>
      <c r="G386" s="58"/>
      <c r="H386" s="58"/>
    </row>
    <row r="388" spans="1:8" ht="21.75" customHeight="1">
      <c r="A388" s="378" t="s">
        <v>1182</v>
      </c>
      <c r="B388" s="378"/>
      <c r="C388" s="378"/>
      <c r="D388" s="378"/>
      <c r="E388" s="368">
        <v>2014</v>
      </c>
      <c r="F388" s="368"/>
      <c r="G388" s="368"/>
      <c r="H388" s="369"/>
    </row>
    <row r="389" spans="1:8" ht="21.75" customHeight="1">
      <c r="A389" s="86" t="s">
        <v>382</v>
      </c>
      <c r="B389" s="37" t="s">
        <v>383</v>
      </c>
      <c r="C389" s="14" t="s">
        <v>384</v>
      </c>
      <c r="D389" s="15" t="s">
        <v>374</v>
      </c>
      <c r="E389" s="86" t="s">
        <v>1115</v>
      </c>
      <c r="F389" s="86" t="s">
        <v>1116</v>
      </c>
      <c r="G389" s="86" t="s">
        <v>381</v>
      </c>
      <c r="H389" s="86" t="s">
        <v>378</v>
      </c>
    </row>
    <row r="390" spans="1:8" ht="21.75" customHeight="1">
      <c r="A390" s="106" t="s">
        <v>1119</v>
      </c>
      <c r="B390" s="359" t="s">
        <v>1166</v>
      </c>
      <c r="C390" s="362" t="s">
        <v>389</v>
      </c>
      <c r="D390" s="365" t="s">
        <v>33</v>
      </c>
      <c r="E390" s="107">
        <f>SUM(E15:E24,E31,E37,E34,E32)</f>
        <v>180542</v>
      </c>
      <c r="F390" s="107">
        <f>SUM(E25:E28)</f>
        <v>0</v>
      </c>
      <c r="G390" s="107">
        <f>SUM(E29)</f>
        <v>0</v>
      </c>
      <c r="H390" s="107">
        <f>SUM(E390:G390)</f>
        <v>180542</v>
      </c>
    </row>
    <row r="391" spans="1:8" ht="21.75" customHeight="1">
      <c r="A391" s="106" t="s">
        <v>1121</v>
      </c>
      <c r="B391" s="360"/>
      <c r="C391" s="363"/>
      <c r="D391" s="366"/>
      <c r="E391" s="110">
        <f>SUM(F15:F24,F31,F37,F34,F32)</f>
        <v>155947.37999999998</v>
      </c>
      <c r="F391" s="110">
        <f>SUM(F25:F28)</f>
        <v>0</v>
      </c>
      <c r="G391" s="110">
        <f>SUM(F29)</f>
        <v>0</v>
      </c>
      <c r="H391" s="107">
        <f>SUM(E391:G391)</f>
        <v>155947.37999999998</v>
      </c>
    </row>
    <row r="392" spans="1:8" ht="21.75" customHeight="1">
      <c r="A392" s="106" t="s">
        <v>1122</v>
      </c>
      <c r="B392" s="361"/>
      <c r="C392" s="364"/>
      <c r="D392" s="367"/>
      <c r="E392" s="110">
        <f>IF(E391=0,,E391/E390*100)</f>
        <v>86.37734156041252</v>
      </c>
      <c r="F392" s="110">
        <f>IF(F390=0,,F391/F390*100)</f>
        <v>0</v>
      </c>
      <c r="G392" s="110">
        <f>IF(G391=0,,G391/G390*100)</f>
        <v>0</v>
      </c>
      <c r="H392" s="110">
        <f>IF(H391=0,,H391/H390*100)</f>
        <v>86.37734156041252</v>
      </c>
    </row>
    <row r="393" spans="1:8" ht="21.75" customHeight="1">
      <c r="A393" s="106" t="s">
        <v>1119</v>
      </c>
      <c r="B393" s="359" t="s">
        <v>20</v>
      </c>
      <c r="C393" s="362" t="s">
        <v>389</v>
      </c>
      <c r="D393" s="365" t="s">
        <v>1216</v>
      </c>
      <c r="E393" s="107">
        <f>SUM(E48:E56,E62,E68,E65,E63)</f>
        <v>147383</v>
      </c>
      <c r="F393" s="107">
        <f>SUM(E57:E59)</f>
        <v>0</v>
      </c>
      <c r="G393" s="107"/>
      <c r="H393" s="107">
        <f>SUM(E393:G393)</f>
        <v>147383</v>
      </c>
    </row>
    <row r="394" spans="1:8" ht="21.75" customHeight="1">
      <c r="A394" s="106" t="s">
        <v>1121</v>
      </c>
      <c r="B394" s="360"/>
      <c r="C394" s="363"/>
      <c r="D394" s="366"/>
      <c r="E394" s="110">
        <f>SUM(F48:F56,F62,F68,F65,F63)</f>
        <v>135555.63</v>
      </c>
      <c r="F394" s="110">
        <f>SUM(F57:F59)</f>
        <v>0</v>
      </c>
      <c r="G394" s="110"/>
      <c r="H394" s="107">
        <f>SUM(E394:G394)</f>
        <v>135555.63</v>
      </c>
    </row>
    <row r="395" spans="1:8" ht="21.75" customHeight="1">
      <c r="A395" s="106" t="s">
        <v>1122</v>
      </c>
      <c r="B395" s="361"/>
      <c r="C395" s="364"/>
      <c r="D395" s="367"/>
      <c r="E395" s="110">
        <f>IF(E394=0,,E394/E393*100)</f>
        <v>91.97507853687333</v>
      </c>
      <c r="F395" s="110">
        <f>IF(F393=0,,F394/F393*100)</f>
        <v>0</v>
      </c>
      <c r="G395" s="110">
        <f>IF(G394=0,,G394/G393*100)</f>
        <v>0</v>
      </c>
      <c r="H395" s="110">
        <f>IF(H394=0,,H394/H393*100)</f>
        <v>91.97507853687333</v>
      </c>
    </row>
    <row r="396" spans="1:8" ht="21.75" customHeight="1">
      <c r="A396" s="106" t="s">
        <v>1119</v>
      </c>
      <c r="B396" s="359" t="s">
        <v>21</v>
      </c>
      <c r="C396" s="362" t="s">
        <v>389</v>
      </c>
      <c r="D396" s="365" t="s">
        <v>1220</v>
      </c>
      <c r="E396" s="107">
        <f>SUM(E79:E89,E94:E96,E99,E102,E100)</f>
        <v>242670</v>
      </c>
      <c r="F396" s="107">
        <f>SUM(E90:E91,E97)</f>
        <v>0</v>
      </c>
      <c r="G396" s="107"/>
      <c r="H396" s="107">
        <f>SUM(E396:G396)</f>
        <v>242670</v>
      </c>
    </row>
    <row r="397" spans="1:8" ht="21.75" customHeight="1">
      <c r="A397" s="106" t="s">
        <v>1121</v>
      </c>
      <c r="B397" s="360"/>
      <c r="C397" s="363"/>
      <c r="D397" s="366"/>
      <c r="E397" s="110">
        <f>SUM(F102,F99,F94:F96,F79:F89,F100)</f>
        <v>257103.55000000005</v>
      </c>
      <c r="F397" s="110">
        <f>SUM(F90:F91,F97)</f>
        <v>0</v>
      </c>
      <c r="G397" s="110"/>
      <c r="H397" s="107">
        <f>SUM(E397:G397)</f>
        <v>257103.55000000005</v>
      </c>
    </row>
    <row r="398" spans="1:8" ht="21.75" customHeight="1">
      <c r="A398" s="106" t="s">
        <v>1122</v>
      </c>
      <c r="B398" s="361"/>
      <c r="C398" s="364"/>
      <c r="D398" s="367"/>
      <c r="E398" s="110">
        <f>IF(E396=0,,E397/E396*100)</f>
        <v>105.94780978283266</v>
      </c>
      <c r="F398" s="110">
        <f>IF(F396=0,,F397/F396*100)</f>
        <v>0</v>
      </c>
      <c r="G398" s="110">
        <f>IF(G396=0,,G397/G396*100)</f>
        <v>0</v>
      </c>
      <c r="H398" s="110">
        <f>IF(H397=0,,H397/H396*100)</f>
        <v>105.94780978283266</v>
      </c>
    </row>
    <row r="399" spans="1:8" ht="21.75" customHeight="1">
      <c r="A399" s="106" t="s">
        <v>1119</v>
      </c>
      <c r="B399" s="359" t="s">
        <v>22</v>
      </c>
      <c r="C399" s="362" t="s">
        <v>389</v>
      </c>
      <c r="D399" s="365" t="s">
        <v>1217</v>
      </c>
      <c r="E399" s="107">
        <f>SUM(E113:E118,E121:E130,E138:E141)</f>
        <v>546647</v>
      </c>
      <c r="F399" s="107"/>
      <c r="G399" s="107"/>
      <c r="H399" s="107">
        <f>SUM(E399:G399)</f>
        <v>546647</v>
      </c>
    </row>
    <row r="400" spans="1:8" ht="21.75" customHeight="1">
      <c r="A400" s="106" t="s">
        <v>1121</v>
      </c>
      <c r="B400" s="360"/>
      <c r="C400" s="363"/>
      <c r="D400" s="366"/>
      <c r="E400" s="110">
        <f>SUM(F138:F141,F121:F130,F113:F118)</f>
        <v>557151.5600000002</v>
      </c>
      <c r="F400" s="110"/>
      <c r="G400" s="110"/>
      <c r="H400" s="107">
        <f>SUM(E400:G400)</f>
        <v>557151.5600000002</v>
      </c>
    </row>
    <row r="401" spans="1:8" ht="21.75" customHeight="1">
      <c r="A401" s="106" t="s">
        <v>1122</v>
      </c>
      <c r="B401" s="361"/>
      <c r="C401" s="364"/>
      <c r="D401" s="367"/>
      <c r="E401" s="110">
        <f>IF(E399=0,,E400/E399*100)</f>
        <v>101.92163498564891</v>
      </c>
      <c r="F401" s="110">
        <f>IF(F399=0,,F400/F399*100)</f>
        <v>0</v>
      </c>
      <c r="G401" s="110">
        <f>IF(G399=0,,G400/G399*100)</f>
        <v>0</v>
      </c>
      <c r="H401" s="110">
        <f>IF(H400=0,,H400/H399*100)</f>
        <v>101.92163498564891</v>
      </c>
    </row>
    <row r="402" spans="1:8" ht="21.75" customHeight="1">
      <c r="A402" s="106" t="s">
        <v>1119</v>
      </c>
      <c r="B402" s="359" t="s">
        <v>23</v>
      </c>
      <c r="C402" s="362" t="s">
        <v>389</v>
      </c>
      <c r="D402" s="365" t="s">
        <v>1218</v>
      </c>
      <c r="E402" s="107">
        <f>SUM(E164,E161,E151:E159)</f>
        <v>25570</v>
      </c>
      <c r="F402" s="107"/>
      <c r="G402" s="107"/>
      <c r="H402" s="107">
        <f>SUM(E402:G402)</f>
        <v>25570</v>
      </c>
    </row>
    <row r="403" spans="1:8" ht="21.75" customHeight="1">
      <c r="A403" s="106" t="s">
        <v>1121</v>
      </c>
      <c r="B403" s="360"/>
      <c r="C403" s="363"/>
      <c r="D403" s="366"/>
      <c r="E403" s="110">
        <f>SUM(F151:F159,F161,F164)</f>
        <v>31288</v>
      </c>
      <c r="F403" s="110"/>
      <c r="G403" s="110"/>
      <c r="H403" s="107">
        <f>SUM(E403:G403)</f>
        <v>31288</v>
      </c>
    </row>
    <row r="404" spans="1:8" ht="21.75" customHeight="1">
      <c r="A404" s="106" t="s">
        <v>1122</v>
      </c>
      <c r="B404" s="361"/>
      <c r="C404" s="364"/>
      <c r="D404" s="367"/>
      <c r="E404" s="110">
        <f>IF(E403=0,,E403/E402*100)</f>
        <v>122.36214313648807</v>
      </c>
      <c r="F404" s="110">
        <f>IF(F402=0,,F403/F402*100)</f>
        <v>0</v>
      </c>
      <c r="G404" s="110">
        <f>IF(G403=0,,G403/G402*100)</f>
        <v>0</v>
      </c>
      <c r="H404" s="110">
        <f>IF(H403=0,,H403/H402*100)</f>
        <v>122.36214313648807</v>
      </c>
    </row>
    <row r="405" spans="1:8" ht="21.75" customHeight="1">
      <c r="A405" s="106" t="s">
        <v>1119</v>
      </c>
      <c r="B405" s="359" t="s">
        <v>24</v>
      </c>
      <c r="C405" s="362" t="s">
        <v>389</v>
      </c>
      <c r="D405" s="365" t="s">
        <v>1219</v>
      </c>
      <c r="E405" s="107">
        <f>SUM(E175:E183,E194:E196,E185)</f>
        <v>62456</v>
      </c>
      <c r="F405" s="107"/>
      <c r="G405" s="107"/>
      <c r="H405" s="107">
        <f>SUM(E405:G405)</f>
        <v>62456</v>
      </c>
    </row>
    <row r="406" spans="1:8" ht="21.75" customHeight="1">
      <c r="A406" s="106" t="s">
        <v>1121</v>
      </c>
      <c r="B406" s="360"/>
      <c r="C406" s="363"/>
      <c r="D406" s="366"/>
      <c r="E406" s="110">
        <f>SUM(F194:F196,F175:F183,F185)</f>
        <v>68842.8</v>
      </c>
      <c r="F406" s="110"/>
      <c r="G406" s="110"/>
      <c r="H406" s="107">
        <f>SUM(E406:G406)</f>
        <v>68842.8</v>
      </c>
    </row>
    <row r="407" spans="1:8" ht="21.75" customHeight="1">
      <c r="A407" s="106" t="s">
        <v>1122</v>
      </c>
      <c r="B407" s="361"/>
      <c r="C407" s="364"/>
      <c r="D407" s="367"/>
      <c r="E407" s="110">
        <f>IF(E406=0,,E406/E405*100)</f>
        <v>110.22607915972846</v>
      </c>
      <c r="F407" s="110">
        <f>IF(F405=0,,F406/F405*100)</f>
        <v>0</v>
      </c>
      <c r="G407" s="110">
        <f>IF(G406=0,,G406/G405*100)</f>
        <v>0</v>
      </c>
      <c r="H407" s="110">
        <f>IF(H406=0,,H406/H405*100)</f>
        <v>110.22607915972846</v>
      </c>
    </row>
    <row r="408" spans="1:8" ht="21.75" customHeight="1">
      <c r="A408" s="106" t="s">
        <v>1119</v>
      </c>
      <c r="B408" s="359" t="s">
        <v>25</v>
      </c>
      <c r="C408" s="362" t="s">
        <v>389</v>
      </c>
      <c r="D408" s="365" t="s">
        <v>1221</v>
      </c>
      <c r="E408" s="107">
        <f>SUM(E206:E216,E220:E229,E239:E240,E230,E231)</f>
        <v>498756</v>
      </c>
      <c r="F408" s="107">
        <f>SUM(E218,E233,E217,E234)</f>
        <v>168000</v>
      </c>
      <c r="G408" s="107"/>
      <c r="H408" s="107">
        <f>SUM(E408:G408)</f>
        <v>666756</v>
      </c>
    </row>
    <row r="409" spans="1:8" ht="21.75" customHeight="1">
      <c r="A409" s="106" t="s">
        <v>1121</v>
      </c>
      <c r="B409" s="360"/>
      <c r="C409" s="363"/>
      <c r="D409" s="366"/>
      <c r="E409" s="110">
        <f>SUM(F206:F216,F220:F229,F239:F240,F230:F231)</f>
        <v>528325.6900000001</v>
      </c>
      <c r="F409" s="110">
        <f>SUM(F233,F218,F217,F234)</f>
        <v>72550</v>
      </c>
      <c r="G409" s="110"/>
      <c r="H409" s="107">
        <f>SUM(E409:G409)</f>
        <v>600875.6900000001</v>
      </c>
    </row>
    <row r="410" spans="1:8" ht="21.75" customHeight="1">
      <c r="A410" s="106" t="s">
        <v>1122</v>
      </c>
      <c r="B410" s="361"/>
      <c r="C410" s="364"/>
      <c r="D410" s="367"/>
      <c r="E410" s="110">
        <f>IF(E409=0,,E409/E408*100)</f>
        <v>105.92868857718003</v>
      </c>
      <c r="F410" s="110">
        <f>IF(F408=0,,F409/F408*100)</f>
        <v>43.18452380952381</v>
      </c>
      <c r="G410" s="110">
        <f>IF(G408=0,,G409/G408*100)</f>
        <v>0</v>
      </c>
      <c r="H410" s="110">
        <f>IF(H409=0,,H409/H408*100)</f>
        <v>90.11927751681276</v>
      </c>
    </row>
    <row r="411" spans="1:8" ht="21.75" customHeight="1">
      <c r="A411" s="106" t="s">
        <v>1119</v>
      </c>
      <c r="B411" s="359" t="s">
        <v>26</v>
      </c>
      <c r="C411" s="362" t="s">
        <v>389</v>
      </c>
      <c r="D411" s="365" t="s">
        <v>1222</v>
      </c>
      <c r="E411" s="107">
        <f>SUM(E262,E260,E250:E258)</f>
        <v>19348</v>
      </c>
      <c r="F411" s="107"/>
      <c r="G411" s="107"/>
      <c r="H411" s="107">
        <f>SUM(E411:G411)</f>
        <v>19348</v>
      </c>
    </row>
    <row r="412" spans="1:8" ht="21.75" customHeight="1">
      <c r="A412" s="106" t="s">
        <v>1121</v>
      </c>
      <c r="B412" s="360"/>
      <c r="C412" s="363"/>
      <c r="D412" s="366"/>
      <c r="E412" s="110">
        <f>SUM(F262,F260,F250:F258)</f>
        <v>23310</v>
      </c>
      <c r="F412" s="110"/>
      <c r="G412" s="110"/>
      <c r="H412" s="107">
        <f>SUM(E412:G412)</f>
        <v>23310</v>
      </c>
    </row>
    <row r="413" spans="1:8" ht="21.75" customHeight="1">
      <c r="A413" s="106" t="s">
        <v>1122</v>
      </c>
      <c r="B413" s="361"/>
      <c r="C413" s="364"/>
      <c r="D413" s="367"/>
      <c r="E413" s="110">
        <f>IF(E412=0,,E412/E411*100)</f>
        <v>120.47756874095515</v>
      </c>
      <c r="F413" s="110">
        <f>IF(F411=0,,F412/F411*100)</f>
        <v>0</v>
      </c>
      <c r="G413" s="110">
        <f>IF(G412=0,,G412/G411*100)</f>
        <v>0</v>
      </c>
      <c r="H413" s="110">
        <f>IF(H412=0,,H412/H411*100)</f>
        <v>120.47756874095515</v>
      </c>
    </row>
    <row r="414" spans="1:8" ht="21.75" customHeight="1">
      <c r="A414" s="106" t="s">
        <v>1119</v>
      </c>
      <c r="B414" s="359" t="s">
        <v>27</v>
      </c>
      <c r="C414" s="362" t="s">
        <v>389</v>
      </c>
      <c r="D414" s="365" t="s">
        <v>1223</v>
      </c>
      <c r="E414" s="107">
        <f>SUM(E284,E282,E272:E280)</f>
        <v>96908</v>
      </c>
      <c r="F414" s="107"/>
      <c r="G414" s="107"/>
      <c r="H414" s="107">
        <f>SUM(E414:G414)</f>
        <v>96908</v>
      </c>
    </row>
    <row r="415" spans="1:8" ht="21.75" customHeight="1">
      <c r="A415" s="106" t="s">
        <v>1121</v>
      </c>
      <c r="B415" s="360"/>
      <c r="C415" s="363"/>
      <c r="D415" s="366"/>
      <c r="E415" s="110">
        <f>SUM(F284,F282,F272:F280)</f>
        <v>108746.59999999999</v>
      </c>
      <c r="F415" s="110"/>
      <c r="G415" s="110"/>
      <c r="H415" s="107">
        <f>SUM(E415:G415)</f>
        <v>108746.59999999999</v>
      </c>
    </row>
    <row r="416" spans="1:8" ht="21.75" customHeight="1">
      <c r="A416" s="106" t="s">
        <v>1122</v>
      </c>
      <c r="B416" s="361"/>
      <c r="C416" s="364"/>
      <c r="D416" s="367"/>
      <c r="E416" s="110">
        <f>IF(E415=0,,E415/E414*100)</f>
        <v>112.21632888925579</v>
      </c>
      <c r="F416" s="110">
        <f>IF(F414=0,,F415/F414*100)</f>
        <v>0</v>
      </c>
      <c r="G416" s="110">
        <f>IF(G415=0,,G415/G414*100)</f>
        <v>0</v>
      </c>
      <c r="H416" s="110">
        <f>IF(H415=0,,H415/H414*100)</f>
        <v>112.21632888925579</v>
      </c>
    </row>
    <row r="417" spans="1:8" ht="21.75" customHeight="1">
      <c r="A417" s="106" t="s">
        <v>1119</v>
      </c>
      <c r="B417" s="359" t="s">
        <v>28</v>
      </c>
      <c r="C417" s="362" t="s">
        <v>389</v>
      </c>
      <c r="D417" s="365" t="s">
        <v>744</v>
      </c>
      <c r="E417" s="107">
        <f>SUM(E294,E296)</f>
        <v>1264</v>
      </c>
      <c r="F417" s="107"/>
      <c r="G417" s="107"/>
      <c r="H417" s="107">
        <f>SUM(E417:G417)</f>
        <v>1264</v>
      </c>
    </row>
    <row r="418" spans="1:8" ht="21.75" customHeight="1">
      <c r="A418" s="106" t="s">
        <v>1121</v>
      </c>
      <c r="B418" s="360"/>
      <c r="C418" s="363"/>
      <c r="D418" s="366"/>
      <c r="E418" s="110">
        <f>SUM(F294,F296)</f>
        <v>400</v>
      </c>
      <c r="F418" s="110"/>
      <c r="G418" s="110"/>
      <c r="H418" s="107">
        <f>SUM(E418:G418)</f>
        <v>400</v>
      </c>
    </row>
    <row r="419" spans="1:8" ht="21.75" customHeight="1">
      <c r="A419" s="106" t="s">
        <v>1122</v>
      </c>
      <c r="B419" s="361"/>
      <c r="C419" s="364"/>
      <c r="D419" s="367"/>
      <c r="E419" s="110">
        <f>IF(E418=0,,E418/E417*100)</f>
        <v>31.645569620253166</v>
      </c>
      <c r="F419" s="110">
        <f>IF(F417=0,,F418/F417*100)</f>
        <v>0</v>
      </c>
      <c r="G419" s="110">
        <f>IF(G418=0,,G418/G417*100)</f>
        <v>0</v>
      </c>
      <c r="H419" s="110">
        <f>IF(H418=0,,H418/H417*100)</f>
        <v>31.645569620253166</v>
      </c>
    </row>
    <row r="420" spans="1:8" ht="21.75" customHeight="1">
      <c r="A420" s="106" t="s">
        <v>1119</v>
      </c>
      <c r="B420" s="359" t="s">
        <v>29</v>
      </c>
      <c r="C420" s="362" t="s">
        <v>389</v>
      </c>
      <c r="D420" s="365" t="s">
        <v>745</v>
      </c>
      <c r="E420" s="107">
        <f>SUM(E306:E315,E317,E320)</f>
        <v>427701</v>
      </c>
      <c r="F420" s="107"/>
      <c r="G420" s="107"/>
      <c r="H420" s="107">
        <f>SUM(E420:G420)</f>
        <v>427701</v>
      </c>
    </row>
    <row r="421" spans="1:8" ht="21.75" customHeight="1">
      <c r="A421" s="106" t="s">
        <v>1121</v>
      </c>
      <c r="B421" s="360"/>
      <c r="C421" s="363"/>
      <c r="D421" s="366"/>
      <c r="E421" s="110">
        <f>SUM(F306:F315,F317,F320)</f>
        <v>444436.66000000003</v>
      </c>
      <c r="F421" s="110"/>
      <c r="G421" s="110"/>
      <c r="H421" s="107">
        <f>SUM(E421:G421)</f>
        <v>444436.66000000003</v>
      </c>
    </row>
    <row r="422" spans="1:8" ht="21.75" customHeight="1">
      <c r="A422" s="106" t="s">
        <v>1122</v>
      </c>
      <c r="B422" s="361"/>
      <c r="C422" s="364"/>
      <c r="D422" s="367"/>
      <c r="E422" s="110">
        <f>IF(E421=0,,E421/E420*100)</f>
        <v>103.91293450330956</v>
      </c>
      <c r="F422" s="110">
        <f>IF(F420=0,,F421/F420*100)</f>
        <v>0</v>
      </c>
      <c r="G422" s="110">
        <f>IF(G421=0,,G421/G420*100)</f>
        <v>0</v>
      </c>
      <c r="H422" s="110">
        <f>IF(H421=0,,H421/H420*100)</f>
        <v>103.91293450330956</v>
      </c>
    </row>
    <row r="423" spans="1:8" ht="21.75" customHeight="1">
      <c r="A423" s="106" t="s">
        <v>1119</v>
      </c>
      <c r="B423" s="359" t="s">
        <v>30</v>
      </c>
      <c r="C423" s="362" t="s">
        <v>389</v>
      </c>
      <c r="D423" s="365" t="s">
        <v>746</v>
      </c>
      <c r="E423" s="107">
        <f>SUM(E331:E332,E334:E335)</f>
        <v>426753</v>
      </c>
      <c r="F423" s="107"/>
      <c r="G423" s="107"/>
      <c r="H423" s="107">
        <f>SUM(E423:G423)</f>
        <v>426753</v>
      </c>
    </row>
    <row r="424" spans="1:8" ht="21.75" customHeight="1">
      <c r="A424" s="106" t="s">
        <v>1121</v>
      </c>
      <c r="B424" s="360"/>
      <c r="C424" s="363"/>
      <c r="D424" s="366"/>
      <c r="E424" s="110">
        <f>SUM(F331:F332,F334:F335)</f>
        <v>414381</v>
      </c>
      <c r="F424" s="110"/>
      <c r="G424" s="110"/>
      <c r="H424" s="107">
        <f>SUM(E424:G424)</f>
        <v>414381</v>
      </c>
    </row>
    <row r="425" spans="1:8" ht="21.75" customHeight="1">
      <c r="A425" s="106" t="s">
        <v>1122</v>
      </c>
      <c r="B425" s="361"/>
      <c r="C425" s="364"/>
      <c r="D425" s="367"/>
      <c r="E425" s="110">
        <f>IF(E424=0,,E424/E423*100)</f>
        <v>97.10089911494471</v>
      </c>
      <c r="F425" s="110">
        <f>IF(F423=0,,F424/F423*100)</f>
        <v>0</v>
      </c>
      <c r="G425" s="110">
        <f>IF(G424=0,,G424/G423*100)</f>
        <v>0</v>
      </c>
      <c r="H425" s="110">
        <f>IF(H424=0,,H424/H423*100)</f>
        <v>97.10089911494471</v>
      </c>
    </row>
    <row r="426" spans="1:8" ht="21.75" customHeight="1">
      <c r="A426" s="106" t="s">
        <v>1119</v>
      </c>
      <c r="B426" s="359" t="s">
        <v>31</v>
      </c>
      <c r="C426" s="362" t="s">
        <v>389</v>
      </c>
      <c r="D426" s="365" t="s">
        <v>747</v>
      </c>
      <c r="E426" s="107">
        <f>SUM(E345:E355,E359:E359,E364:E365,E360,E362)</f>
        <v>102000</v>
      </c>
      <c r="F426" s="107">
        <f>SUM(E356:E357)</f>
        <v>0</v>
      </c>
      <c r="G426" s="107"/>
      <c r="H426" s="107">
        <f>SUM(E426:G426)</f>
        <v>102000</v>
      </c>
    </row>
    <row r="427" spans="1:8" ht="21.75" customHeight="1">
      <c r="A427" s="106" t="s">
        <v>1121</v>
      </c>
      <c r="B427" s="360"/>
      <c r="C427" s="363"/>
      <c r="D427" s="366"/>
      <c r="E427" s="110">
        <f>SUM(F364:F365,F359:F359,F345:F355,F360,F362)</f>
        <v>144959.36000000002</v>
      </c>
      <c r="F427" s="110">
        <f>SUM(F356:F357)</f>
        <v>0</v>
      </c>
      <c r="G427" s="110"/>
      <c r="H427" s="107">
        <f>SUM(E427:G427)</f>
        <v>144959.36000000002</v>
      </c>
    </row>
    <row r="428" spans="1:8" ht="21.75" customHeight="1">
      <c r="A428" s="106" t="s">
        <v>1122</v>
      </c>
      <c r="B428" s="361"/>
      <c r="C428" s="364"/>
      <c r="D428" s="367"/>
      <c r="E428" s="110">
        <f>IF(E427=0,,E427/E426*100)</f>
        <v>142.11701960784316</v>
      </c>
      <c r="F428" s="110">
        <f>IF(F426=0,,F427/F426*100)</f>
        <v>0</v>
      </c>
      <c r="G428" s="110">
        <f>IF(G427=0,,G427/G426*100)</f>
        <v>0</v>
      </c>
      <c r="H428" s="110">
        <f>IF(H427=0,,H427/H426*100)</f>
        <v>142.11701960784316</v>
      </c>
    </row>
    <row r="429" spans="1:8" ht="21.75" customHeight="1">
      <c r="A429" s="106" t="s">
        <v>1119</v>
      </c>
      <c r="B429" s="359" t="s">
        <v>32</v>
      </c>
      <c r="C429" s="362" t="s">
        <v>389</v>
      </c>
      <c r="D429" s="365" t="s">
        <v>748</v>
      </c>
      <c r="E429" s="107">
        <f>SUM(E375:E376,E378:E380)</f>
        <v>22110</v>
      </c>
      <c r="F429" s="107"/>
      <c r="G429" s="107"/>
      <c r="H429" s="107">
        <f>SUM(E429:G429)</f>
        <v>22110</v>
      </c>
    </row>
    <row r="430" spans="1:8" ht="21.75" customHeight="1">
      <c r="A430" s="106" t="s">
        <v>1121</v>
      </c>
      <c r="B430" s="360"/>
      <c r="C430" s="363"/>
      <c r="D430" s="366"/>
      <c r="E430" s="110">
        <f>SUM(F375:F376,F378:F380)</f>
        <v>22110</v>
      </c>
      <c r="F430" s="110"/>
      <c r="G430" s="110"/>
      <c r="H430" s="107">
        <f>SUM(E430:G430)</f>
        <v>22110</v>
      </c>
    </row>
    <row r="431" spans="1:8" ht="21.75" customHeight="1">
      <c r="A431" s="106" t="s">
        <v>1122</v>
      </c>
      <c r="B431" s="361"/>
      <c r="C431" s="364"/>
      <c r="D431" s="367"/>
      <c r="E431" s="110">
        <f>IF(E429=0,,E430/E429*100)</f>
        <v>100</v>
      </c>
      <c r="F431" s="110">
        <f>IF(F429=0,,F430/F429*100)</f>
        <v>0</v>
      </c>
      <c r="G431" s="110">
        <f>IF(G430=0,,G430/G429*100)</f>
        <v>0</v>
      </c>
      <c r="H431" s="110">
        <f>IF(H429=0,,H430/H429*100)</f>
        <v>100</v>
      </c>
    </row>
    <row r="432" spans="1:8" ht="21.75" customHeight="1">
      <c r="A432" s="111" t="s">
        <v>1119</v>
      </c>
      <c r="B432" s="112"/>
      <c r="C432" s="111"/>
      <c r="D432" s="48" t="s">
        <v>154</v>
      </c>
      <c r="E432" s="113">
        <f>SUM(E429,E426,E423,E420,E417,E414,E411,E408,E405,E402,E399,E396,E393,E390)</f>
        <v>2800108</v>
      </c>
      <c r="F432" s="113">
        <f>SUM(F429,F426,F423,F420,F417,F414,F411,F408,F405,F402,F399,F396,F393,F390)</f>
        <v>168000</v>
      </c>
      <c r="G432" s="113">
        <f>SUM(G429,G426,G423,G420,G417,G414,G411,G408,G405,G402,G399,G396,G393,G390)</f>
        <v>0</v>
      </c>
      <c r="H432" s="113">
        <f>SUM(E432:G432)</f>
        <v>2968108</v>
      </c>
    </row>
    <row r="433" spans="1:8" ht="21.75" customHeight="1">
      <c r="A433" s="111" t="s">
        <v>1121</v>
      </c>
      <c r="B433" s="112"/>
      <c r="C433" s="111"/>
      <c r="D433" s="48" t="s">
        <v>155</v>
      </c>
      <c r="E433" s="113">
        <f>SUM(E391,E394,E397,E400,E403,E406,E409,E412,E415,E418,E421,E424,E427,E430)</f>
        <v>2892558.2300000004</v>
      </c>
      <c r="F433" s="113">
        <f>SUM(F391,F394,F397,F400,F403,F406,F409,F412,F415,F418,F421,F424,F427,F430)</f>
        <v>72550</v>
      </c>
      <c r="G433" s="113">
        <f>SUM(G391,G394,G397,G400,G403,G406,G409,G412,G415,G418,G421,G424,G427,G430)</f>
        <v>0</v>
      </c>
      <c r="H433" s="113">
        <f>SUM(E433:G433)</f>
        <v>2965108.2300000004</v>
      </c>
    </row>
    <row r="434" spans="1:8" ht="21.75" customHeight="1">
      <c r="A434" s="111" t="s">
        <v>1122</v>
      </c>
      <c r="B434" s="112"/>
      <c r="C434" s="111"/>
      <c r="D434" s="48" t="s">
        <v>1123</v>
      </c>
      <c r="E434" s="113">
        <f>IF(E433=0,,E433/E432*100)</f>
        <v>103.30166657857485</v>
      </c>
      <c r="F434" s="113">
        <f>IF(F432=0,,F433/F432*100)</f>
        <v>43.18452380952381</v>
      </c>
      <c r="G434" s="113">
        <f>IF(G432=0,,G433/G432*100)</f>
        <v>0</v>
      </c>
      <c r="H434" s="113">
        <f>IF(H433=0,,H433/H432*100)</f>
        <v>99.89893325984096</v>
      </c>
    </row>
    <row r="435" spans="1:8" ht="12.75">
      <c r="A435" s="115"/>
      <c r="B435" s="52"/>
      <c r="C435" s="51"/>
      <c r="D435" s="115"/>
      <c r="E435" s="115"/>
      <c r="F435" s="115"/>
      <c r="G435" s="116"/>
      <c r="H435" s="81"/>
    </row>
    <row r="436" spans="1:8" ht="12.75">
      <c r="A436" s="115" t="s">
        <v>1119</v>
      </c>
      <c r="B436" s="52" t="s">
        <v>154</v>
      </c>
      <c r="C436" s="51"/>
      <c r="D436" s="115"/>
      <c r="E436" s="115"/>
      <c r="F436" s="115"/>
      <c r="G436" s="116"/>
      <c r="H436" s="81"/>
    </row>
    <row r="437" spans="1:8" ht="12.75">
      <c r="A437" s="115" t="s">
        <v>1121</v>
      </c>
      <c r="B437" s="52" t="s">
        <v>155</v>
      </c>
      <c r="C437" s="51"/>
      <c r="D437" s="115"/>
      <c r="E437" s="115"/>
      <c r="F437" s="115"/>
      <c r="G437" s="116"/>
      <c r="H437" s="81"/>
    </row>
    <row r="438" spans="1:8" ht="12.75">
      <c r="A438" s="115" t="s">
        <v>1122</v>
      </c>
      <c r="B438" s="52" t="s">
        <v>1123</v>
      </c>
      <c r="C438" s="51"/>
      <c r="D438" s="115"/>
      <c r="E438" s="115"/>
      <c r="F438" s="115"/>
      <c r="G438" s="116"/>
      <c r="H438" s="81"/>
    </row>
    <row r="439" spans="1:8" ht="12.75">
      <c r="A439" s="115"/>
      <c r="B439" s="52"/>
      <c r="C439" s="51"/>
      <c r="D439" s="115"/>
      <c r="E439" s="115"/>
      <c r="F439" s="115"/>
      <c r="G439" s="116"/>
      <c r="H439" s="81"/>
    </row>
    <row r="440" spans="1:8" ht="12.75">
      <c r="A440" s="334" t="s">
        <v>375</v>
      </c>
      <c r="B440" s="334"/>
      <c r="C440" s="334"/>
      <c r="D440" s="334"/>
      <c r="E440" s="334"/>
      <c r="F440" s="334"/>
      <c r="G440" s="334"/>
      <c r="H440" s="81"/>
    </row>
    <row r="441" spans="1:8" ht="12.75">
      <c r="A441" s="336" t="s">
        <v>1342</v>
      </c>
      <c r="B441" s="337"/>
      <c r="C441" s="337"/>
      <c r="D441" s="337"/>
      <c r="E441" s="337"/>
      <c r="F441" s="337"/>
      <c r="G441" s="337"/>
      <c r="H441" s="377"/>
    </row>
    <row r="442" spans="1:8" ht="12.75">
      <c r="A442" s="337"/>
      <c r="B442" s="337"/>
      <c r="C442" s="337"/>
      <c r="D442" s="337"/>
      <c r="E442" s="337"/>
      <c r="F442" s="337"/>
      <c r="G442" s="337"/>
      <c r="H442" s="377"/>
    </row>
    <row r="443" spans="1:8" ht="12.75">
      <c r="A443" s="337"/>
      <c r="B443" s="337"/>
      <c r="C443" s="337"/>
      <c r="D443" s="337"/>
      <c r="E443" s="337"/>
      <c r="F443" s="337"/>
      <c r="G443" s="337"/>
      <c r="H443" s="377"/>
    </row>
    <row r="446" spans="1:5" ht="12.75">
      <c r="A446" s="386" t="s">
        <v>389</v>
      </c>
      <c r="B446" s="386"/>
      <c r="C446" s="386" t="s">
        <v>33</v>
      </c>
      <c r="D446" s="386"/>
      <c r="E446" s="386"/>
    </row>
    <row r="447" spans="1:5" ht="12.75">
      <c r="A447" s="55" t="s">
        <v>1124</v>
      </c>
      <c r="B447" s="55"/>
      <c r="C447" s="386" t="s">
        <v>1183</v>
      </c>
      <c r="D447" s="386"/>
      <c r="E447" s="386"/>
    </row>
    <row r="448" spans="1:5" ht="12.75">
      <c r="A448" s="386" t="s">
        <v>1125</v>
      </c>
      <c r="B448" s="386"/>
      <c r="C448" s="386" t="s">
        <v>33</v>
      </c>
      <c r="D448" s="386"/>
      <c r="E448" s="386"/>
    </row>
    <row r="449" spans="1:5" ht="12.75">
      <c r="A449" s="55" t="s">
        <v>1126</v>
      </c>
      <c r="B449" s="57" t="s">
        <v>1127</v>
      </c>
      <c r="C449" s="386" t="s">
        <v>1184</v>
      </c>
      <c r="D449" s="386"/>
      <c r="E449" s="386"/>
    </row>
    <row r="450" spans="1:8" ht="12.75">
      <c r="A450" s="387" t="s">
        <v>1128</v>
      </c>
      <c r="B450" s="387"/>
      <c r="C450" s="387"/>
      <c r="D450" s="373" t="s">
        <v>156</v>
      </c>
      <c r="E450" s="373"/>
      <c r="F450" s="373"/>
      <c r="G450" s="373"/>
      <c r="H450" s="373"/>
    </row>
    <row r="451" spans="1:8" ht="12.75">
      <c r="A451" s="386" t="s">
        <v>1129</v>
      </c>
      <c r="B451" s="386"/>
      <c r="C451" s="386"/>
      <c r="D451" s="371">
        <v>75</v>
      </c>
      <c r="E451" s="374"/>
      <c r="F451" s="374"/>
      <c r="G451" s="374"/>
      <c r="H451" s="374"/>
    </row>
    <row r="452" spans="1:8" ht="12.75">
      <c r="A452" s="386" t="s">
        <v>1130</v>
      </c>
      <c r="B452" s="386"/>
      <c r="C452" s="386"/>
      <c r="D452" s="371">
        <v>66</v>
      </c>
      <c r="E452" s="374"/>
      <c r="F452" s="374"/>
      <c r="G452" s="374"/>
      <c r="H452" s="374"/>
    </row>
    <row r="453" spans="1:8" ht="12.75">
      <c r="A453" s="386" t="s">
        <v>377</v>
      </c>
      <c r="B453" s="386"/>
      <c r="C453" s="386"/>
      <c r="D453" s="372">
        <f>IF(D451=0,,D452/D451*100)</f>
        <v>88</v>
      </c>
      <c r="E453" s="376"/>
      <c r="F453" s="376"/>
      <c r="G453" s="376"/>
      <c r="H453" s="376"/>
    </row>
    <row r="454" spans="1:5" ht="12.75">
      <c r="A454" s="56"/>
      <c r="B454" s="56"/>
      <c r="C454" s="56"/>
      <c r="D454" s="56"/>
      <c r="E454" s="56"/>
    </row>
    <row r="455" spans="1:5" ht="12.75">
      <c r="A455" s="55" t="s">
        <v>1126</v>
      </c>
      <c r="B455" s="57" t="s">
        <v>1127</v>
      </c>
      <c r="C455" s="386" t="s">
        <v>1185</v>
      </c>
      <c r="D455" s="386"/>
      <c r="E455" s="386"/>
    </row>
    <row r="456" spans="1:8" ht="12.75">
      <c r="A456" s="386" t="s">
        <v>1134</v>
      </c>
      <c r="B456" s="386"/>
      <c r="C456" s="386"/>
      <c r="D456" s="371">
        <v>5</v>
      </c>
      <c r="E456" s="374"/>
      <c r="F456" s="374"/>
      <c r="G456" s="374"/>
      <c r="H456" s="374"/>
    </row>
    <row r="457" spans="1:8" ht="12.75">
      <c r="A457" s="386" t="s">
        <v>1130</v>
      </c>
      <c r="B457" s="386"/>
      <c r="C457" s="386"/>
      <c r="D457" s="371">
        <v>5</v>
      </c>
      <c r="E457" s="374"/>
      <c r="F457" s="374"/>
      <c r="G457" s="374"/>
      <c r="H457" s="374"/>
    </row>
    <row r="458" spans="1:8" ht="12.75">
      <c r="A458" s="386" t="s">
        <v>377</v>
      </c>
      <c r="B458" s="386"/>
      <c r="C458" s="386"/>
      <c r="D458" s="372">
        <f>IF(D456=0,,D457/D456*100)</f>
        <v>100</v>
      </c>
      <c r="E458" s="376"/>
      <c r="F458" s="376"/>
      <c r="G458" s="376"/>
      <c r="H458" s="376"/>
    </row>
    <row r="459" spans="1:8" ht="12.75">
      <c r="A459" s="386"/>
      <c r="B459" s="386"/>
      <c r="C459" s="386"/>
      <c r="D459" s="371"/>
      <c r="E459" s="374"/>
      <c r="F459" s="374"/>
      <c r="G459" s="374"/>
      <c r="H459" s="374"/>
    </row>
    <row r="461" spans="1:8" ht="12.75">
      <c r="A461" s="334" t="s">
        <v>375</v>
      </c>
      <c r="B461" s="334"/>
      <c r="C461" s="334"/>
      <c r="D461" s="334"/>
      <c r="E461" s="334"/>
      <c r="F461" s="334"/>
      <c r="G461" s="334"/>
      <c r="H461" s="81"/>
    </row>
    <row r="462" spans="1:8" ht="12.75" customHeight="1">
      <c r="A462" s="336" t="s">
        <v>498</v>
      </c>
      <c r="B462" s="337"/>
      <c r="C462" s="337"/>
      <c r="D462" s="337"/>
      <c r="E462" s="337"/>
      <c r="F462" s="337"/>
      <c r="G462" s="337"/>
      <c r="H462" s="377"/>
    </row>
    <row r="463" spans="1:8" ht="12.75">
      <c r="A463" s="337"/>
      <c r="B463" s="337"/>
      <c r="C463" s="337"/>
      <c r="D463" s="337"/>
      <c r="E463" s="337"/>
      <c r="F463" s="337"/>
      <c r="G463" s="337"/>
      <c r="H463" s="377"/>
    </row>
    <row r="464" spans="1:8" ht="12.75">
      <c r="A464" s="337"/>
      <c r="B464" s="337"/>
      <c r="C464" s="337"/>
      <c r="D464" s="337"/>
      <c r="E464" s="337"/>
      <c r="F464" s="337"/>
      <c r="G464" s="337"/>
      <c r="H464" s="377"/>
    </row>
    <row r="466" spans="1:5" ht="12.75">
      <c r="A466" s="386" t="s">
        <v>389</v>
      </c>
      <c r="B466" s="386"/>
      <c r="C466" s="386" t="s">
        <v>1216</v>
      </c>
      <c r="D466" s="386"/>
      <c r="E466" s="386"/>
    </row>
    <row r="467" spans="1:5" ht="12.75">
      <c r="A467" s="55" t="s">
        <v>1124</v>
      </c>
      <c r="B467" s="55"/>
      <c r="C467" s="386" t="s">
        <v>1183</v>
      </c>
      <c r="D467" s="386"/>
      <c r="E467" s="386"/>
    </row>
    <row r="468" spans="1:5" ht="12.75">
      <c r="A468" s="386" t="s">
        <v>1125</v>
      </c>
      <c r="B468" s="386"/>
      <c r="C468" s="386" t="s">
        <v>1216</v>
      </c>
      <c r="D468" s="386"/>
      <c r="E468" s="386"/>
    </row>
    <row r="469" spans="1:5" ht="12.75">
      <c r="A469" s="55" t="s">
        <v>1126</v>
      </c>
      <c r="B469" s="57" t="s">
        <v>1127</v>
      </c>
      <c r="C469" s="386" t="s">
        <v>1184</v>
      </c>
      <c r="D469" s="386"/>
      <c r="E469" s="386"/>
    </row>
    <row r="470" spans="1:8" ht="12.75">
      <c r="A470" s="387" t="s">
        <v>1128</v>
      </c>
      <c r="B470" s="387"/>
      <c r="C470" s="387"/>
      <c r="D470" s="373" t="s">
        <v>156</v>
      </c>
      <c r="E470" s="373"/>
      <c r="F470" s="373"/>
      <c r="G470" s="373"/>
      <c r="H470" s="373"/>
    </row>
    <row r="471" spans="1:8" ht="12.75">
      <c r="A471" s="386" t="s">
        <v>1129</v>
      </c>
      <c r="B471" s="386"/>
      <c r="C471" s="386"/>
      <c r="D471" s="371">
        <v>65</v>
      </c>
      <c r="E471" s="374"/>
      <c r="F471" s="374"/>
      <c r="G471" s="374"/>
      <c r="H471" s="374"/>
    </row>
    <row r="472" spans="1:8" ht="12.75">
      <c r="A472" s="386" t="s">
        <v>1130</v>
      </c>
      <c r="B472" s="386"/>
      <c r="C472" s="386"/>
      <c r="D472" s="371">
        <v>69</v>
      </c>
      <c r="E472" s="374"/>
      <c r="F472" s="374"/>
      <c r="G472" s="374"/>
      <c r="H472" s="374"/>
    </row>
    <row r="473" spans="1:8" ht="12.75">
      <c r="A473" s="386" t="s">
        <v>377</v>
      </c>
      <c r="B473" s="386"/>
      <c r="C473" s="386"/>
      <c r="D473" s="372">
        <f>IF(D471=0,,D472/D471*100)</f>
        <v>106.15384615384616</v>
      </c>
      <c r="E473" s="376"/>
      <c r="F473" s="376"/>
      <c r="G473" s="376"/>
      <c r="H473" s="376"/>
    </row>
    <row r="474" spans="1:5" ht="12.75">
      <c r="A474" s="56"/>
      <c r="B474" s="56"/>
      <c r="C474" s="56"/>
      <c r="D474" s="56"/>
      <c r="E474" s="56"/>
    </row>
    <row r="475" spans="1:5" ht="12.75">
      <c r="A475" s="55" t="s">
        <v>1126</v>
      </c>
      <c r="B475" s="57" t="s">
        <v>1127</v>
      </c>
      <c r="C475" s="386" t="s">
        <v>1185</v>
      </c>
      <c r="D475" s="386"/>
      <c r="E475" s="386"/>
    </row>
    <row r="476" spans="1:8" ht="12.75">
      <c r="A476" s="386" t="s">
        <v>1134</v>
      </c>
      <c r="B476" s="386"/>
      <c r="C476" s="386"/>
      <c r="D476" s="371">
        <v>3</v>
      </c>
      <c r="E476" s="374"/>
      <c r="F476" s="374"/>
      <c r="G476" s="374"/>
      <c r="H476" s="374"/>
    </row>
    <row r="477" spans="1:8" ht="12.75">
      <c r="A477" s="386" t="s">
        <v>1130</v>
      </c>
      <c r="B477" s="386"/>
      <c r="C477" s="386"/>
      <c r="D477" s="371">
        <v>3</v>
      </c>
      <c r="E477" s="374"/>
      <c r="F477" s="374"/>
      <c r="G477" s="374"/>
      <c r="H477" s="374"/>
    </row>
    <row r="478" spans="1:8" ht="12.75">
      <c r="A478" s="386" t="s">
        <v>377</v>
      </c>
      <c r="B478" s="386"/>
      <c r="C478" s="386"/>
      <c r="D478" s="372">
        <f>IF(D476=0,,D477/D476*100)</f>
        <v>100</v>
      </c>
      <c r="E478" s="376"/>
      <c r="F478" s="376"/>
      <c r="G478" s="376"/>
      <c r="H478" s="376"/>
    </row>
    <row r="479" spans="1:8" ht="12.75">
      <c r="A479" s="386"/>
      <c r="B479" s="386"/>
      <c r="C479" s="386"/>
      <c r="D479" s="371"/>
      <c r="E479" s="374"/>
      <c r="F479" s="374"/>
      <c r="G479" s="374"/>
      <c r="H479" s="374"/>
    </row>
    <row r="481" spans="1:8" ht="12.75">
      <c r="A481" s="334" t="s">
        <v>375</v>
      </c>
      <c r="B481" s="334"/>
      <c r="C481" s="334"/>
      <c r="D481" s="334"/>
      <c r="E481" s="334"/>
      <c r="F481" s="334"/>
      <c r="G481" s="334"/>
      <c r="H481" s="81"/>
    </row>
    <row r="482" spans="1:8" ht="12.75" customHeight="1">
      <c r="A482" s="336" t="s">
        <v>499</v>
      </c>
      <c r="B482" s="337"/>
      <c r="C482" s="337"/>
      <c r="D482" s="337"/>
      <c r="E482" s="337"/>
      <c r="F482" s="337"/>
      <c r="G482" s="337"/>
      <c r="H482" s="377"/>
    </row>
    <row r="483" spans="1:8" ht="12.75">
      <c r="A483" s="337"/>
      <c r="B483" s="337"/>
      <c r="C483" s="337"/>
      <c r="D483" s="337"/>
      <c r="E483" s="337"/>
      <c r="F483" s="337"/>
      <c r="G483" s="337"/>
      <c r="H483" s="377"/>
    </row>
    <row r="484" spans="1:8" ht="12.75">
      <c r="A484" s="337"/>
      <c r="B484" s="337"/>
      <c r="C484" s="337"/>
      <c r="D484" s="337"/>
      <c r="E484" s="337"/>
      <c r="F484" s="337"/>
      <c r="G484" s="337"/>
      <c r="H484" s="377"/>
    </row>
    <row r="486" spans="1:5" ht="12.75">
      <c r="A486" s="386" t="s">
        <v>389</v>
      </c>
      <c r="B486" s="386"/>
      <c r="C486" s="386" t="s">
        <v>1220</v>
      </c>
      <c r="D486" s="386"/>
      <c r="E486" s="386"/>
    </row>
    <row r="487" spans="1:5" ht="12.75">
      <c r="A487" s="55" t="s">
        <v>1124</v>
      </c>
      <c r="B487" s="55"/>
      <c r="C487" s="386" t="s">
        <v>1183</v>
      </c>
      <c r="D487" s="386"/>
      <c r="E487" s="386"/>
    </row>
    <row r="488" spans="1:5" ht="12.75">
      <c r="A488" s="386" t="s">
        <v>1125</v>
      </c>
      <c r="B488" s="386"/>
      <c r="C488" s="386" t="s">
        <v>1220</v>
      </c>
      <c r="D488" s="386"/>
      <c r="E488" s="386"/>
    </row>
    <row r="489" spans="1:5" ht="12.75">
      <c r="A489" s="55" t="s">
        <v>1126</v>
      </c>
      <c r="B489" s="57" t="s">
        <v>1127</v>
      </c>
      <c r="C489" s="386" t="s">
        <v>1184</v>
      </c>
      <c r="D489" s="386"/>
      <c r="E489" s="386"/>
    </row>
    <row r="490" spans="1:8" ht="12.75">
      <c r="A490" s="387" t="s">
        <v>1128</v>
      </c>
      <c r="B490" s="387"/>
      <c r="C490" s="387"/>
      <c r="D490" s="373" t="s">
        <v>156</v>
      </c>
      <c r="E490" s="373"/>
      <c r="F490" s="373"/>
      <c r="G490" s="373"/>
      <c r="H490" s="373"/>
    </row>
    <row r="491" spans="1:8" ht="12.75">
      <c r="A491" s="386" t="s">
        <v>1129</v>
      </c>
      <c r="B491" s="386"/>
      <c r="C491" s="386"/>
      <c r="D491" s="371">
        <v>135</v>
      </c>
      <c r="E491" s="374"/>
      <c r="F491" s="374"/>
      <c r="G491" s="374"/>
      <c r="H491" s="374"/>
    </row>
    <row r="492" spans="1:8" ht="12.75">
      <c r="A492" s="386" t="s">
        <v>1130</v>
      </c>
      <c r="B492" s="386"/>
      <c r="C492" s="386"/>
      <c r="D492" s="371">
        <v>139</v>
      </c>
      <c r="E492" s="374"/>
      <c r="F492" s="374"/>
      <c r="G492" s="374"/>
      <c r="H492" s="374"/>
    </row>
    <row r="493" spans="1:8" ht="12.75">
      <c r="A493" s="386" t="s">
        <v>377</v>
      </c>
      <c r="B493" s="386"/>
      <c r="C493" s="386"/>
      <c r="D493" s="372">
        <f>IF(D491=0,,D492/D491*100)</f>
        <v>102.96296296296296</v>
      </c>
      <c r="E493" s="376"/>
      <c r="F493" s="376"/>
      <c r="G493" s="376"/>
      <c r="H493" s="376"/>
    </row>
    <row r="494" spans="1:5" ht="12.75">
      <c r="A494" s="56"/>
      <c r="B494" s="56"/>
      <c r="C494" s="56"/>
      <c r="D494" s="56"/>
      <c r="E494" s="56"/>
    </row>
    <row r="495" spans="1:5" ht="12.75">
      <c r="A495" s="55" t="s">
        <v>1126</v>
      </c>
      <c r="B495" s="57" t="s">
        <v>1127</v>
      </c>
      <c r="C495" s="386" t="s">
        <v>1185</v>
      </c>
      <c r="D495" s="386"/>
      <c r="E495" s="386"/>
    </row>
    <row r="496" spans="1:8" ht="12.75">
      <c r="A496" s="386" t="s">
        <v>1134</v>
      </c>
      <c r="B496" s="386"/>
      <c r="C496" s="386"/>
      <c r="D496" s="371">
        <v>6</v>
      </c>
      <c r="E496" s="374"/>
      <c r="F496" s="374"/>
      <c r="G496" s="374"/>
      <c r="H496" s="374"/>
    </row>
    <row r="497" spans="1:8" ht="12.75">
      <c r="A497" s="386" t="s">
        <v>1130</v>
      </c>
      <c r="B497" s="386"/>
      <c r="C497" s="386"/>
      <c r="D497" s="371">
        <v>6</v>
      </c>
      <c r="E497" s="374"/>
      <c r="F497" s="374"/>
      <c r="G497" s="374"/>
      <c r="H497" s="374"/>
    </row>
    <row r="498" spans="1:8" ht="12.75">
      <c r="A498" s="386" t="s">
        <v>377</v>
      </c>
      <c r="B498" s="386"/>
      <c r="C498" s="386"/>
      <c r="D498" s="372">
        <f>IF(D496=0,,D497/D496*100)</f>
        <v>100</v>
      </c>
      <c r="E498" s="376"/>
      <c r="F498" s="376"/>
      <c r="G498" s="376"/>
      <c r="H498" s="376"/>
    </row>
    <row r="499" spans="1:8" ht="12.75">
      <c r="A499" s="386"/>
      <c r="B499" s="386"/>
      <c r="C499" s="386"/>
      <c r="D499" s="371"/>
      <c r="E499" s="374"/>
      <c r="F499" s="374"/>
      <c r="G499" s="374"/>
      <c r="H499" s="374"/>
    </row>
    <row r="501" spans="1:8" ht="12.75">
      <c r="A501" s="334" t="s">
        <v>375</v>
      </c>
      <c r="B501" s="334"/>
      <c r="C501" s="334"/>
      <c r="D501" s="334"/>
      <c r="E501" s="334"/>
      <c r="F501" s="334"/>
      <c r="G501" s="334"/>
      <c r="H501" s="81"/>
    </row>
    <row r="502" spans="1:8" ht="12.75">
      <c r="A502" s="336" t="s">
        <v>500</v>
      </c>
      <c r="B502" s="337"/>
      <c r="C502" s="337"/>
      <c r="D502" s="337"/>
      <c r="E502" s="337"/>
      <c r="F502" s="337"/>
      <c r="G502" s="337"/>
      <c r="H502" s="377"/>
    </row>
    <row r="503" spans="1:8" ht="12.75">
      <c r="A503" s="337"/>
      <c r="B503" s="337"/>
      <c r="C503" s="337"/>
      <c r="D503" s="337"/>
      <c r="E503" s="337"/>
      <c r="F503" s="337"/>
      <c r="G503" s="337"/>
      <c r="H503" s="377"/>
    </row>
    <row r="504" spans="1:8" ht="12.75">
      <c r="A504" s="337"/>
      <c r="B504" s="337"/>
      <c r="C504" s="337"/>
      <c r="D504" s="337"/>
      <c r="E504" s="337"/>
      <c r="F504" s="337"/>
      <c r="G504" s="337"/>
      <c r="H504" s="377"/>
    </row>
    <row r="506" spans="1:5" ht="12.75">
      <c r="A506" s="386" t="s">
        <v>389</v>
      </c>
      <c r="B506" s="386"/>
      <c r="C506" s="386" t="s">
        <v>1217</v>
      </c>
      <c r="D506" s="386"/>
      <c r="E506" s="386"/>
    </row>
    <row r="507" spans="1:5" ht="12.75">
      <c r="A507" s="55" t="s">
        <v>1124</v>
      </c>
      <c r="B507" s="55"/>
      <c r="C507" s="386" t="s">
        <v>38</v>
      </c>
      <c r="D507" s="386"/>
      <c r="E507" s="386"/>
    </row>
    <row r="508" spans="1:5" ht="12.75">
      <c r="A508" s="386" t="s">
        <v>1125</v>
      </c>
      <c r="B508" s="386"/>
      <c r="C508" s="386" t="s">
        <v>39</v>
      </c>
      <c r="D508" s="386"/>
      <c r="E508" s="386"/>
    </row>
    <row r="509" spans="1:5" ht="12.75">
      <c r="A509" s="55" t="s">
        <v>1126</v>
      </c>
      <c r="B509" s="57" t="s">
        <v>1127</v>
      </c>
      <c r="C509" s="386" t="s">
        <v>37</v>
      </c>
      <c r="D509" s="386"/>
      <c r="E509" s="386"/>
    </row>
    <row r="510" spans="1:8" ht="12.75">
      <c r="A510" s="387" t="s">
        <v>1128</v>
      </c>
      <c r="B510" s="387"/>
      <c r="C510" s="387"/>
      <c r="D510" s="373" t="s">
        <v>156</v>
      </c>
      <c r="E510" s="373"/>
      <c r="F510" s="373"/>
      <c r="G510" s="373"/>
      <c r="H510" s="373"/>
    </row>
    <row r="511" spans="1:8" ht="12.75">
      <c r="A511" s="386" t="s">
        <v>1129</v>
      </c>
      <c r="B511" s="386"/>
      <c r="C511" s="386"/>
      <c r="D511" s="371">
        <v>400</v>
      </c>
      <c r="E511" s="374"/>
      <c r="F511" s="374"/>
      <c r="G511" s="374"/>
      <c r="H511" s="374"/>
    </row>
    <row r="512" spans="1:8" ht="12.75">
      <c r="A512" s="386" t="s">
        <v>1130</v>
      </c>
      <c r="B512" s="386"/>
      <c r="C512" s="386"/>
      <c r="D512" s="371">
        <v>362</v>
      </c>
      <c r="E512" s="374"/>
      <c r="F512" s="374"/>
      <c r="G512" s="374"/>
      <c r="H512" s="374"/>
    </row>
    <row r="513" spans="1:8" ht="12.75">
      <c r="A513" s="386" t="s">
        <v>377</v>
      </c>
      <c r="B513" s="386"/>
      <c r="C513" s="386"/>
      <c r="D513" s="372">
        <f>IF(D511=0,,D512/D511*100)</f>
        <v>90.5</v>
      </c>
      <c r="E513" s="376"/>
      <c r="F513" s="376"/>
      <c r="G513" s="376"/>
      <c r="H513" s="376"/>
    </row>
    <row r="514" spans="1:5" ht="12.75">
      <c r="A514" s="56"/>
      <c r="B514" s="56"/>
      <c r="C514" s="56"/>
      <c r="D514" s="56"/>
      <c r="E514" s="56"/>
    </row>
    <row r="515" spans="1:5" ht="12.75">
      <c r="A515" s="55" t="s">
        <v>1126</v>
      </c>
      <c r="B515" s="57" t="s">
        <v>1127</v>
      </c>
      <c r="C515" s="386" t="s">
        <v>40</v>
      </c>
      <c r="D515" s="386"/>
      <c r="E515" s="386"/>
    </row>
    <row r="516" spans="1:8" ht="12.75">
      <c r="A516" s="386" t="s">
        <v>1134</v>
      </c>
      <c r="B516" s="386"/>
      <c r="C516" s="386"/>
      <c r="D516" s="371">
        <v>19</v>
      </c>
      <c r="E516" s="374"/>
      <c r="F516" s="374"/>
      <c r="G516" s="374"/>
      <c r="H516" s="374"/>
    </row>
    <row r="517" spans="1:8" ht="12.75">
      <c r="A517" s="386" t="s">
        <v>1130</v>
      </c>
      <c r="B517" s="386"/>
      <c r="C517" s="386"/>
      <c r="D517" s="371">
        <v>17</v>
      </c>
      <c r="E517" s="374"/>
      <c r="F517" s="374"/>
      <c r="G517" s="374"/>
      <c r="H517" s="374"/>
    </row>
    <row r="518" spans="1:8" ht="12.75">
      <c r="A518" s="386" t="s">
        <v>377</v>
      </c>
      <c r="B518" s="386"/>
      <c r="C518" s="386"/>
      <c r="D518" s="372">
        <f>IF(D516=0,,D517/D516*100)</f>
        <v>89.47368421052632</v>
      </c>
      <c r="E518" s="376"/>
      <c r="F518" s="376"/>
      <c r="G518" s="376"/>
      <c r="H518" s="376"/>
    </row>
    <row r="520" spans="1:8" ht="12.75">
      <c r="A520" s="334" t="s">
        <v>375</v>
      </c>
      <c r="B520" s="334"/>
      <c r="C520" s="334"/>
      <c r="D520" s="334"/>
      <c r="E520" s="334"/>
      <c r="F520" s="334"/>
      <c r="G520" s="334"/>
      <c r="H520" s="81"/>
    </row>
    <row r="521" spans="1:8" ht="12.75">
      <c r="A521" s="336" t="s">
        <v>501</v>
      </c>
      <c r="B521" s="337"/>
      <c r="C521" s="337"/>
      <c r="D521" s="337"/>
      <c r="E521" s="337"/>
      <c r="F521" s="337"/>
      <c r="G521" s="337"/>
      <c r="H521" s="377"/>
    </row>
    <row r="522" spans="1:8" ht="12.75">
      <c r="A522" s="337"/>
      <c r="B522" s="337"/>
      <c r="C522" s="337"/>
      <c r="D522" s="337"/>
      <c r="E522" s="337"/>
      <c r="F522" s="337"/>
      <c r="G522" s="337"/>
      <c r="H522" s="377"/>
    </row>
    <row r="523" spans="1:8" ht="12.75">
      <c r="A523" s="337"/>
      <c r="B523" s="337"/>
      <c r="C523" s="337"/>
      <c r="D523" s="337"/>
      <c r="E523" s="337"/>
      <c r="F523" s="337"/>
      <c r="G523" s="337"/>
      <c r="H523" s="377"/>
    </row>
    <row r="525" spans="1:5" ht="12.75">
      <c r="A525" s="386" t="s">
        <v>389</v>
      </c>
      <c r="B525" s="386"/>
      <c r="C525" s="386" t="s">
        <v>1218</v>
      </c>
      <c r="D525" s="386"/>
      <c r="E525" s="386"/>
    </row>
    <row r="526" spans="1:5" ht="12.75">
      <c r="A526" s="55" t="s">
        <v>1124</v>
      </c>
      <c r="B526" s="55"/>
      <c r="C526" s="386" t="s">
        <v>41</v>
      </c>
      <c r="D526" s="386"/>
      <c r="E526" s="386"/>
    </row>
    <row r="527" spans="1:5" ht="12.75">
      <c r="A527" s="386" t="s">
        <v>1125</v>
      </c>
      <c r="B527" s="386"/>
      <c r="C527" s="386" t="s">
        <v>42</v>
      </c>
      <c r="D527" s="386"/>
      <c r="E527" s="386"/>
    </row>
    <row r="528" spans="1:5" ht="12.75">
      <c r="A528" s="55" t="s">
        <v>1126</v>
      </c>
      <c r="B528" s="57" t="s">
        <v>1127</v>
      </c>
      <c r="C528" s="386" t="s">
        <v>43</v>
      </c>
      <c r="D528" s="386"/>
      <c r="E528" s="386"/>
    </row>
    <row r="529" spans="1:8" ht="12.75">
      <c r="A529" s="387" t="s">
        <v>1128</v>
      </c>
      <c r="B529" s="387"/>
      <c r="C529" s="387"/>
      <c r="D529" s="373" t="s">
        <v>156</v>
      </c>
      <c r="E529" s="373"/>
      <c r="F529" s="373"/>
      <c r="G529" s="373"/>
      <c r="H529" s="373"/>
    </row>
    <row r="530" spans="1:8" ht="12.75">
      <c r="A530" s="386" t="s">
        <v>1129</v>
      </c>
      <c r="B530" s="386"/>
      <c r="C530" s="386"/>
      <c r="D530" s="371">
        <v>75</v>
      </c>
      <c r="E530" s="374"/>
      <c r="F530" s="374"/>
      <c r="G530" s="374"/>
      <c r="H530" s="374"/>
    </row>
    <row r="531" spans="1:8" ht="12.75">
      <c r="A531" s="386" t="s">
        <v>1130</v>
      </c>
      <c r="B531" s="386"/>
      <c r="C531" s="386"/>
      <c r="D531" s="371">
        <v>55</v>
      </c>
      <c r="E531" s="374"/>
      <c r="F531" s="374"/>
      <c r="G531" s="374"/>
      <c r="H531" s="374"/>
    </row>
    <row r="532" spans="1:8" ht="12.75">
      <c r="A532" s="386" t="s">
        <v>377</v>
      </c>
      <c r="B532" s="386"/>
      <c r="C532" s="386"/>
      <c r="D532" s="372">
        <f>IF(D530=0,,D531/D530*100)</f>
        <v>73.33333333333333</v>
      </c>
      <c r="E532" s="376"/>
      <c r="F532" s="376"/>
      <c r="G532" s="376"/>
      <c r="H532" s="376"/>
    </row>
    <row r="533" spans="1:5" ht="12.75">
      <c r="A533" s="56"/>
      <c r="B533" s="56"/>
      <c r="C533" s="56"/>
      <c r="D533" s="56"/>
      <c r="E533" s="56"/>
    </row>
    <row r="534" spans="1:5" ht="12.75">
      <c r="A534" s="55" t="s">
        <v>1126</v>
      </c>
      <c r="B534" s="57" t="s">
        <v>1127</v>
      </c>
      <c r="C534" s="386" t="s">
        <v>44</v>
      </c>
      <c r="D534" s="386"/>
      <c r="E534" s="386"/>
    </row>
    <row r="535" spans="1:8" ht="12.75">
      <c r="A535" s="386" t="s">
        <v>1134</v>
      </c>
      <c r="B535" s="386"/>
      <c r="C535" s="386"/>
      <c r="D535" s="371">
        <v>28</v>
      </c>
      <c r="E535" s="374"/>
      <c r="F535" s="374"/>
      <c r="G535" s="374"/>
      <c r="H535" s="374"/>
    </row>
    <row r="536" spans="1:8" ht="12.75">
      <c r="A536" s="386" t="s">
        <v>1130</v>
      </c>
      <c r="B536" s="386"/>
      <c r="C536" s="386"/>
      <c r="D536" s="371">
        <v>25</v>
      </c>
      <c r="E536" s="374"/>
      <c r="F536" s="374"/>
      <c r="G536" s="374"/>
      <c r="H536" s="374"/>
    </row>
    <row r="537" spans="1:8" ht="12.75">
      <c r="A537" s="386" t="s">
        <v>377</v>
      </c>
      <c r="B537" s="386"/>
      <c r="C537" s="386"/>
      <c r="D537" s="372">
        <f>IF(D535=0,,D536/D535*100)</f>
        <v>89.28571428571429</v>
      </c>
      <c r="E537" s="376"/>
      <c r="F537" s="376"/>
      <c r="G537" s="376"/>
      <c r="H537" s="376"/>
    </row>
    <row r="538" spans="1:8" ht="12.75">
      <c r="A538" s="386"/>
      <c r="B538" s="386"/>
      <c r="C538" s="386"/>
      <c r="D538" s="371"/>
      <c r="E538" s="374"/>
      <c r="F538" s="374"/>
      <c r="G538" s="374"/>
      <c r="H538" s="374"/>
    </row>
    <row r="540" spans="1:8" ht="12.75">
      <c r="A540" s="334" t="s">
        <v>375</v>
      </c>
      <c r="B540" s="334"/>
      <c r="C540" s="334"/>
      <c r="D540" s="334"/>
      <c r="E540" s="334"/>
      <c r="F540" s="334"/>
      <c r="G540" s="334"/>
      <c r="H540" s="81"/>
    </row>
    <row r="541" spans="1:8" ht="12.75">
      <c r="A541" s="336" t="s">
        <v>502</v>
      </c>
      <c r="B541" s="337"/>
      <c r="C541" s="337"/>
      <c r="D541" s="337"/>
      <c r="E541" s="337"/>
      <c r="F541" s="337"/>
      <c r="G541" s="337"/>
      <c r="H541" s="377"/>
    </row>
    <row r="542" spans="1:8" ht="12.75">
      <c r="A542" s="337"/>
      <c r="B542" s="337"/>
      <c r="C542" s="337"/>
      <c r="D542" s="337"/>
      <c r="E542" s="337"/>
      <c r="F542" s="337"/>
      <c r="G542" s="337"/>
      <c r="H542" s="377"/>
    </row>
    <row r="543" spans="1:8" ht="12.75">
      <c r="A543" s="337"/>
      <c r="B543" s="337"/>
      <c r="C543" s="337"/>
      <c r="D543" s="337"/>
      <c r="E543" s="337"/>
      <c r="F543" s="337"/>
      <c r="G543" s="337"/>
      <c r="H543" s="377"/>
    </row>
    <row r="545" spans="1:5" ht="12.75">
      <c r="A545" s="386" t="s">
        <v>389</v>
      </c>
      <c r="B545" s="386"/>
      <c r="C545" s="386" t="s">
        <v>1219</v>
      </c>
      <c r="D545" s="386"/>
      <c r="E545" s="386"/>
    </row>
    <row r="546" spans="1:5" ht="12.75">
      <c r="A546" s="55" t="s">
        <v>1124</v>
      </c>
      <c r="B546" s="55"/>
      <c r="C546" s="386" t="s">
        <v>45</v>
      </c>
      <c r="D546" s="386"/>
      <c r="E546" s="386"/>
    </row>
    <row r="547" spans="1:5" ht="12.75">
      <c r="A547" s="386" t="s">
        <v>1125</v>
      </c>
      <c r="B547" s="386"/>
      <c r="C547" s="386" t="s">
        <v>46</v>
      </c>
      <c r="D547" s="386"/>
      <c r="E547" s="386"/>
    </row>
    <row r="548" spans="1:5" ht="12.75">
      <c r="A548" s="55" t="s">
        <v>1126</v>
      </c>
      <c r="B548" s="57" t="s">
        <v>1127</v>
      </c>
      <c r="C548" s="386" t="s">
        <v>47</v>
      </c>
      <c r="D548" s="386"/>
      <c r="E548" s="386"/>
    </row>
    <row r="549" spans="1:8" ht="12.75">
      <c r="A549" s="387" t="s">
        <v>1128</v>
      </c>
      <c r="B549" s="387"/>
      <c r="C549" s="387"/>
      <c r="D549" s="373" t="s">
        <v>156</v>
      </c>
      <c r="E549" s="373"/>
      <c r="F549" s="373"/>
      <c r="G549" s="373"/>
      <c r="H549" s="373"/>
    </row>
    <row r="550" spans="1:8" ht="12.75">
      <c r="A550" s="386" t="s">
        <v>1129</v>
      </c>
      <c r="B550" s="386"/>
      <c r="C550" s="386"/>
      <c r="D550" s="371">
        <v>410</v>
      </c>
      <c r="E550" s="374"/>
      <c r="F550" s="374"/>
      <c r="G550" s="374"/>
      <c r="H550" s="374"/>
    </row>
    <row r="551" spans="1:8" ht="12.75">
      <c r="A551" s="386" t="s">
        <v>1130</v>
      </c>
      <c r="B551" s="386"/>
      <c r="C551" s="386"/>
      <c r="D551" s="371">
        <v>430</v>
      </c>
      <c r="E551" s="374"/>
      <c r="F551" s="374"/>
      <c r="G551" s="374"/>
      <c r="H551" s="374"/>
    </row>
    <row r="552" spans="1:8" ht="12.75">
      <c r="A552" s="386" t="s">
        <v>377</v>
      </c>
      <c r="B552" s="386"/>
      <c r="C552" s="386"/>
      <c r="D552" s="372">
        <f>IF(D550=0,,D551/D550*100)</f>
        <v>104.8780487804878</v>
      </c>
      <c r="E552" s="376"/>
      <c r="F552" s="376"/>
      <c r="G552" s="376"/>
      <c r="H552" s="376"/>
    </row>
    <row r="553" spans="1:5" ht="12.75">
      <c r="A553" s="56"/>
      <c r="B553" s="56"/>
      <c r="C553" s="56"/>
      <c r="D553" s="56"/>
      <c r="E553" s="56"/>
    </row>
    <row r="555" spans="1:8" ht="12.75">
      <c r="A555" s="334" t="s">
        <v>375</v>
      </c>
      <c r="B555" s="334"/>
      <c r="C555" s="334"/>
      <c r="D555" s="334"/>
      <c r="E555" s="334"/>
      <c r="F555" s="334"/>
      <c r="G555" s="334"/>
      <c r="H555" s="81"/>
    </row>
    <row r="556" spans="1:8" ht="12.75">
      <c r="A556" s="336" t="s">
        <v>503</v>
      </c>
      <c r="B556" s="337"/>
      <c r="C556" s="337"/>
      <c r="D556" s="337"/>
      <c r="E556" s="337"/>
      <c r="F556" s="337"/>
      <c r="G556" s="337"/>
      <c r="H556" s="377"/>
    </row>
    <row r="557" spans="1:8" ht="12.75">
      <c r="A557" s="337"/>
      <c r="B557" s="337"/>
      <c r="C557" s="337"/>
      <c r="D557" s="337"/>
      <c r="E557" s="337"/>
      <c r="F557" s="337"/>
      <c r="G557" s="337"/>
      <c r="H557" s="377"/>
    </row>
    <row r="558" spans="1:8" ht="12.75">
      <c r="A558" s="337"/>
      <c r="B558" s="337"/>
      <c r="C558" s="337"/>
      <c r="D558" s="337"/>
      <c r="E558" s="337"/>
      <c r="F558" s="337"/>
      <c r="G558" s="337"/>
      <c r="H558" s="377"/>
    </row>
    <row r="560" spans="1:5" ht="12.75">
      <c r="A560" s="386" t="s">
        <v>389</v>
      </c>
      <c r="B560" s="386"/>
      <c r="C560" s="386" t="s">
        <v>1221</v>
      </c>
      <c r="D560" s="386"/>
      <c r="E560" s="386"/>
    </row>
    <row r="561" spans="1:5" ht="12.75">
      <c r="A561" s="55" t="s">
        <v>1124</v>
      </c>
      <c r="B561" s="55"/>
      <c r="C561" s="386" t="s">
        <v>38</v>
      </c>
      <c r="D561" s="386"/>
      <c r="E561" s="386"/>
    </row>
    <row r="562" spans="1:5" ht="12.75">
      <c r="A562" s="386" t="s">
        <v>1125</v>
      </c>
      <c r="B562" s="386"/>
      <c r="C562" s="386" t="s">
        <v>39</v>
      </c>
      <c r="D562" s="386"/>
      <c r="E562" s="386"/>
    </row>
    <row r="563" spans="1:5" ht="12.75">
      <c r="A563" s="55" t="s">
        <v>1126</v>
      </c>
      <c r="B563" s="57" t="s">
        <v>1127</v>
      </c>
      <c r="C563" s="386" t="s">
        <v>37</v>
      </c>
      <c r="D563" s="386"/>
      <c r="E563" s="386"/>
    </row>
    <row r="564" spans="1:8" ht="12.75">
      <c r="A564" s="387" t="s">
        <v>1128</v>
      </c>
      <c r="B564" s="387"/>
      <c r="C564" s="387"/>
      <c r="D564" s="373" t="s">
        <v>156</v>
      </c>
      <c r="E564" s="373"/>
      <c r="F564" s="373"/>
      <c r="G564" s="373"/>
      <c r="H564" s="373"/>
    </row>
    <row r="565" spans="1:8" ht="12.75">
      <c r="A565" s="386" t="s">
        <v>1129</v>
      </c>
      <c r="B565" s="386"/>
      <c r="C565" s="386"/>
      <c r="D565" s="371">
        <v>365</v>
      </c>
      <c r="E565" s="374"/>
      <c r="F565" s="374"/>
      <c r="G565" s="374"/>
      <c r="H565" s="374"/>
    </row>
    <row r="566" spans="1:8" ht="12.75">
      <c r="A566" s="386" t="s">
        <v>1130</v>
      </c>
      <c r="B566" s="386"/>
      <c r="C566" s="386"/>
      <c r="D566" s="371">
        <v>350</v>
      </c>
      <c r="E566" s="374"/>
      <c r="F566" s="374"/>
      <c r="G566" s="374"/>
      <c r="H566" s="374"/>
    </row>
    <row r="567" spans="1:8" ht="12.75">
      <c r="A567" s="386" t="s">
        <v>377</v>
      </c>
      <c r="B567" s="386"/>
      <c r="C567" s="386"/>
      <c r="D567" s="372">
        <f>IF(D565=0,,D566/D565*100)</f>
        <v>95.8904109589041</v>
      </c>
      <c r="E567" s="376"/>
      <c r="F567" s="376"/>
      <c r="G567" s="376"/>
      <c r="H567" s="376"/>
    </row>
    <row r="568" spans="1:5" ht="12.75">
      <c r="A568" s="56"/>
      <c r="B568" s="56"/>
      <c r="C568" s="56"/>
      <c r="D568" s="56"/>
      <c r="E568" s="56"/>
    </row>
    <row r="569" spans="1:5" ht="12.75">
      <c r="A569" s="55" t="s">
        <v>1126</v>
      </c>
      <c r="B569" s="57" t="s">
        <v>1127</v>
      </c>
      <c r="C569" s="386" t="s">
        <v>40</v>
      </c>
      <c r="D569" s="386"/>
      <c r="E569" s="386"/>
    </row>
    <row r="570" spans="1:8" ht="12.75">
      <c r="A570" s="386" t="s">
        <v>1134</v>
      </c>
      <c r="B570" s="386"/>
      <c r="C570" s="386"/>
      <c r="D570" s="371">
        <v>18</v>
      </c>
      <c r="E570" s="374"/>
      <c r="F570" s="374"/>
      <c r="G570" s="374"/>
      <c r="H570" s="374"/>
    </row>
    <row r="571" spans="1:8" ht="12.75">
      <c r="A571" s="386" t="s">
        <v>1130</v>
      </c>
      <c r="B571" s="386"/>
      <c r="C571" s="386"/>
      <c r="D571" s="371">
        <v>18</v>
      </c>
      <c r="E571" s="374"/>
      <c r="F571" s="374"/>
      <c r="G571" s="374"/>
      <c r="H571" s="374"/>
    </row>
    <row r="572" spans="1:8" ht="12.75">
      <c r="A572" s="386" t="s">
        <v>377</v>
      </c>
      <c r="B572" s="386"/>
      <c r="C572" s="386"/>
      <c r="D572" s="372">
        <f>IF(D570=0,,D571/D570*100)</f>
        <v>100</v>
      </c>
      <c r="E572" s="376"/>
      <c r="F572" s="376"/>
      <c r="G572" s="376"/>
      <c r="H572" s="376"/>
    </row>
    <row r="574" spans="1:8" ht="12.75">
      <c r="A574" s="334" t="s">
        <v>375</v>
      </c>
      <c r="B574" s="334"/>
      <c r="C574" s="334"/>
      <c r="D574" s="334"/>
      <c r="E574" s="334"/>
      <c r="F574" s="334"/>
      <c r="G574" s="334"/>
      <c r="H574" s="81"/>
    </row>
    <row r="575" spans="1:8" ht="12.75">
      <c r="A575" s="336" t="s">
        <v>296</v>
      </c>
      <c r="B575" s="337"/>
      <c r="C575" s="337"/>
      <c r="D575" s="337"/>
      <c r="E575" s="337"/>
      <c r="F575" s="337"/>
      <c r="G575" s="337"/>
      <c r="H575" s="377"/>
    </row>
    <row r="576" spans="1:8" ht="12.75">
      <c r="A576" s="337"/>
      <c r="B576" s="337"/>
      <c r="C576" s="337"/>
      <c r="D576" s="337"/>
      <c r="E576" s="337"/>
      <c r="F576" s="337"/>
      <c r="G576" s="337"/>
      <c r="H576" s="377"/>
    </row>
    <row r="577" spans="1:8" ht="12.75">
      <c r="A577" s="337"/>
      <c r="B577" s="337"/>
      <c r="C577" s="337"/>
      <c r="D577" s="337"/>
      <c r="E577" s="337"/>
      <c r="F577" s="337"/>
      <c r="G577" s="337"/>
      <c r="H577" s="377"/>
    </row>
    <row r="579" spans="1:5" ht="12.75">
      <c r="A579" s="386" t="s">
        <v>389</v>
      </c>
      <c r="B579" s="386"/>
      <c r="C579" s="386" t="s">
        <v>1222</v>
      </c>
      <c r="D579" s="386"/>
      <c r="E579" s="386"/>
    </row>
    <row r="580" spans="1:5" ht="12.75">
      <c r="A580" s="55" t="s">
        <v>1124</v>
      </c>
      <c r="B580" s="55"/>
      <c r="C580" s="386" t="s">
        <v>41</v>
      </c>
      <c r="D580" s="386"/>
      <c r="E580" s="386"/>
    </row>
    <row r="581" spans="1:5" ht="12.75">
      <c r="A581" s="386" t="s">
        <v>1125</v>
      </c>
      <c r="B581" s="386"/>
      <c r="C581" s="386" t="s">
        <v>42</v>
      </c>
      <c r="D581" s="386"/>
      <c r="E581" s="386"/>
    </row>
    <row r="582" spans="1:5" ht="12.75">
      <c r="A582" s="55" t="s">
        <v>1126</v>
      </c>
      <c r="B582" s="57" t="s">
        <v>1127</v>
      </c>
      <c r="C582" s="386" t="s">
        <v>43</v>
      </c>
      <c r="D582" s="386"/>
      <c r="E582" s="386"/>
    </row>
    <row r="583" spans="1:8" ht="12.75">
      <c r="A583" s="387" t="s">
        <v>1128</v>
      </c>
      <c r="B583" s="387"/>
      <c r="C583" s="387"/>
      <c r="D583" s="373" t="s">
        <v>156</v>
      </c>
      <c r="E583" s="373"/>
      <c r="F583" s="373"/>
      <c r="G583" s="373"/>
      <c r="H583" s="373"/>
    </row>
    <row r="584" spans="1:8" ht="12.75">
      <c r="A584" s="386" t="s">
        <v>1129</v>
      </c>
      <c r="B584" s="386"/>
      <c r="C584" s="386"/>
      <c r="D584" s="371">
        <v>42</v>
      </c>
      <c r="E584" s="374"/>
      <c r="F584" s="374"/>
      <c r="G584" s="374"/>
      <c r="H584" s="374"/>
    </row>
    <row r="585" spans="1:8" ht="12.75">
      <c r="A585" s="386" t="s">
        <v>1130</v>
      </c>
      <c r="B585" s="386"/>
      <c r="C585" s="386"/>
      <c r="D585" s="371">
        <v>50</v>
      </c>
      <c r="E585" s="374"/>
      <c r="F585" s="374"/>
      <c r="G585" s="374"/>
      <c r="H585" s="374"/>
    </row>
    <row r="586" spans="1:8" ht="12.75">
      <c r="A586" s="386" t="s">
        <v>377</v>
      </c>
      <c r="B586" s="386"/>
      <c r="C586" s="386"/>
      <c r="D586" s="372">
        <f>IF(D584=0,,D585/D584*100)</f>
        <v>119.04761904761905</v>
      </c>
      <c r="E586" s="376"/>
      <c r="F586" s="376"/>
      <c r="G586" s="376"/>
      <c r="H586" s="376"/>
    </row>
    <row r="587" spans="1:5" ht="12.75">
      <c r="A587" s="56"/>
      <c r="B587" s="56"/>
      <c r="C587" s="56"/>
      <c r="D587" s="56"/>
      <c r="E587" s="56"/>
    </row>
    <row r="588" spans="1:5" ht="12.75">
      <c r="A588" s="55" t="s">
        <v>1126</v>
      </c>
      <c r="B588" s="57" t="s">
        <v>1127</v>
      </c>
      <c r="C588" s="386" t="s">
        <v>44</v>
      </c>
      <c r="D588" s="386"/>
      <c r="E588" s="386"/>
    </row>
    <row r="589" spans="1:8" ht="12.75">
      <c r="A589" s="386" t="s">
        <v>1134</v>
      </c>
      <c r="B589" s="386"/>
      <c r="C589" s="386"/>
      <c r="D589" s="371">
        <v>22</v>
      </c>
      <c r="E589" s="374"/>
      <c r="F589" s="374"/>
      <c r="G589" s="374"/>
      <c r="H589" s="374"/>
    </row>
    <row r="590" spans="1:8" ht="12.75">
      <c r="A590" s="386" t="s">
        <v>1130</v>
      </c>
      <c r="B590" s="386"/>
      <c r="C590" s="386"/>
      <c r="D590" s="371">
        <v>20</v>
      </c>
      <c r="E590" s="374"/>
      <c r="F590" s="374"/>
      <c r="G590" s="374"/>
      <c r="H590" s="374"/>
    </row>
    <row r="591" spans="1:8" ht="12.75">
      <c r="A591" s="386" t="s">
        <v>377</v>
      </c>
      <c r="B591" s="386"/>
      <c r="C591" s="386"/>
      <c r="D591" s="372">
        <f>IF(D589=0,,D590/D589*100)</f>
        <v>90.9090909090909</v>
      </c>
      <c r="E591" s="376"/>
      <c r="F591" s="376"/>
      <c r="G591" s="376"/>
      <c r="H591" s="376"/>
    </row>
    <row r="592" spans="1:8" ht="12.75">
      <c r="A592" s="386"/>
      <c r="B592" s="386"/>
      <c r="C592" s="386"/>
      <c r="D592" s="371"/>
      <c r="E592" s="374"/>
      <c r="F592" s="374"/>
      <c r="G592" s="374"/>
      <c r="H592" s="374"/>
    </row>
    <row r="594" spans="1:8" ht="12.75">
      <c r="A594" s="334" t="s">
        <v>375</v>
      </c>
      <c r="B594" s="334"/>
      <c r="C594" s="334"/>
      <c r="D594" s="334"/>
      <c r="E594" s="334"/>
      <c r="F594" s="334"/>
      <c r="G594" s="334"/>
      <c r="H594" s="81"/>
    </row>
    <row r="595" spans="1:8" ht="12.75">
      <c r="A595" s="336" t="s">
        <v>297</v>
      </c>
      <c r="B595" s="337"/>
      <c r="C595" s="337"/>
      <c r="D595" s="337"/>
      <c r="E595" s="337"/>
      <c r="F595" s="337"/>
      <c r="G595" s="337"/>
      <c r="H595" s="377"/>
    </row>
    <row r="596" spans="1:8" ht="12.75">
      <c r="A596" s="337"/>
      <c r="B596" s="337"/>
      <c r="C596" s="337"/>
      <c r="D596" s="337"/>
      <c r="E596" s="337"/>
      <c r="F596" s="337"/>
      <c r="G596" s="337"/>
      <c r="H596" s="377"/>
    </row>
    <row r="597" spans="1:8" ht="12.75">
      <c r="A597" s="337"/>
      <c r="B597" s="337"/>
      <c r="C597" s="337"/>
      <c r="D597" s="337"/>
      <c r="E597" s="337"/>
      <c r="F597" s="337"/>
      <c r="G597" s="337"/>
      <c r="H597" s="377"/>
    </row>
    <row r="599" spans="1:5" ht="12.75">
      <c r="A599" s="386" t="s">
        <v>389</v>
      </c>
      <c r="B599" s="386"/>
      <c r="C599" s="386" t="s">
        <v>1223</v>
      </c>
      <c r="D599" s="386"/>
      <c r="E599" s="386"/>
    </row>
    <row r="600" spans="1:5" ht="12.75">
      <c r="A600" s="55" t="s">
        <v>1124</v>
      </c>
      <c r="B600" s="55"/>
      <c r="C600" s="386" t="s">
        <v>45</v>
      </c>
      <c r="D600" s="386"/>
      <c r="E600" s="386"/>
    </row>
    <row r="601" spans="1:5" ht="12.75">
      <c r="A601" s="386" t="s">
        <v>1125</v>
      </c>
      <c r="B601" s="386"/>
      <c r="C601" s="386" t="s">
        <v>46</v>
      </c>
      <c r="D601" s="386"/>
      <c r="E601" s="386"/>
    </row>
    <row r="602" spans="1:5" ht="12.75">
      <c r="A602" s="55" t="s">
        <v>1126</v>
      </c>
      <c r="B602" s="57" t="s">
        <v>1127</v>
      </c>
      <c r="C602" s="386" t="s">
        <v>47</v>
      </c>
      <c r="D602" s="386"/>
      <c r="E602" s="386"/>
    </row>
    <row r="603" spans="1:8" ht="12.75">
      <c r="A603" s="387" t="s">
        <v>1128</v>
      </c>
      <c r="B603" s="387"/>
      <c r="C603" s="387"/>
      <c r="D603" s="373" t="s">
        <v>156</v>
      </c>
      <c r="E603" s="373"/>
      <c r="F603" s="373"/>
      <c r="G603" s="373"/>
      <c r="H603" s="373"/>
    </row>
    <row r="604" spans="1:8" ht="12.75">
      <c r="A604" s="386" t="s">
        <v>1129</v>
      </c>
      <c r="B604" s="386"/>
      <c r="C604" s="386"/>
      <c r="D604" s="371">
        <v>395</v>
      </c>
      <c r="E604" s="374"/>
      <c r="F604" s="374"/>
      <c r="G604" s="374"/>
      <c r="H604" s="374"/>
    </row>
    <row r="605" spans="1:8" ht="12.75">
      <c r="A605" s="386" t="s">
        <v>1130</v>
      </c>
      <c r="B605" s="386"/>
      <c r="C605" s="386"/>
      <c r="D605" s="371">
        <v>420</v>
      </c>
      <c r="E605" s="374"/>
      <c r="F605" s="374"/>
      <c r="G605" s="374"/>
      <c r="H605" s="374"/>
    </row>
    <row r="606" spans="1:8" ht="12.75">
      <c r="A606" s="386" t="s">
        <v>377</v>
      </c>
      <c r="B606" s="386"/>
      <c r="C606" s="386"/>
      <c r="D606" s="372">
        <f>IF(D604=0,,D605/D604*100)</f>
        <v>106.32911392405062</v>
      </c>
      <c r="E606" s="376"/>
      <c r="F606" s="376"/>
      <c r="G606" s="376"/>
      <c r="H606" s="376"/>
    </row>
    <row r="607" spans="1:5" ht="12.75">
      <c r="A607" s="56"/>
      <c r="B607" s="56"/>
      <c r="C607" s="56"/>
      <c r="D607" s="56"/>
      <c r="E607" s="56"/>
    </row>
    <row r="609" spans="1:8" ht="12.75">
      <c r="A609" s="334" t="s">
        <v>375</v>
      </c>
      <c r="B609" s="334"/>
      <c r="C609" s="334"/>
      <c r="D609" s="334"/>
      <c r="E609" s="334"/>
      <c r="F609" s="334"/>
      <c r="G609" s="334"/>
      <c r="H609" s="81"/>
    </row>
    <row r="610" spans="1:8" ht="12.75">
      <c r="A610" s="336" t="s">
        <v>298</v>
      </c>
      <c r="B610" s="337"/>
      <c r="C610" s="337"/>
      <c r="D610" s="337"/>
      <c r="E610" s="337"/>
      <c r="F610" s="337"/>
      <c r="G610" s="337"/>
      <c r="H610" s="377"/>
    </row>
    <row r="611" spans="1:8" ht="12.75">
      <c r="A611" s="337"/>
      <c r="B611" s="337"/>
      <c r="C611" s="337"/>
      <c r="D611" s="337"/>
      <c r="E611" s="337"/>
      <c r="F611" s="337"/>
      <c r="G611" s="337"/>
      <c r="H611" s="377"/>
    </row>
    <row r="612" spans="1:8" ht="12.75">
      <c r="A612" s="337"/>
      <c r="B612" s="337"/>
      <c r="C612" s="337"/>
      <c r="D612" s="337"/>
      <c r="E612" s="337"/>
      <c r="F612" s="337"/>
      <c r="G612" s="337"/>
      <c r="H612" s="377"/>
    </row>
    <row r="614" spans="1:5" ht="12.75">
      <c r="A614" s="386" t="s">
        <v>389</v>
      </c>
      <c r="B614" s="386"/>
      <c r="C614" s="386" t="s">
        <v>744</v>
      </c>
      <c r="D614" s="386"/>
      <c r="E614" s="386"/>
    </row>
    <row r="615" spans="1:5" ht="12.75">
      <c r="A615" s="55" t="s">
        <v>1124</v>
      </c>
      <c r="B615" s="55"/>
      <c r="C615" s="386" t="s">
        <v>48</v>
      </c>
      <c r="D615" s="386"/>
      <c r="E615" s="386"/>
    </row>
    <row r="616" spans="1:5" ht="12.75">
      <c r="A616" s="386" t="s">
        <v>1125</v>
      </c>
      <c r="B616" s="386"/>
      <c r="C616" s="386" t="s">
        <v>1277</v>
      </c>
      <c r="D616" s="386"/>
      <c r="E616" s="386"/>
    </row>
    <row r="617" spans="1:5" ht="12.75">
      <c r="A617" s="55" t="s">
        <v>1126</v>
      </c>
      <c r="B617" s="57" t="s">
        <v>1127</v>
      </c>
      <c r="C617" s="386" t="s">
        <v>49</v>
      </c>
      <c r="D617" s="386"/>
      <c r="E617" s="386"/>
    </row>
    <row r="618" spans="1:8" ht="12.75">
      <c r="A618" s="387" t="s">
        <v>1128</v>
      </c>
      <c r="B618" s="387"/>
      <c r="C618" s="387"/>
      <c r="D618" s="373" t="s">
        <v>156</v>
      </c>
      <c r="E618" s="373"/>
      <c r="F618" s="373"/>
      <c r="G618" s="373"/>
      <c r="H618" s="373"/>
    </row>
    <row r="619" spans="1:8" ht="12.75">
      <c r="A619" s="386" t="s">
        <v>1129</v>
      </c>
      <c r="B619" s="386"/>
      <c r="C619" s="386"/>
      <c r="D619" s="371">
        <v>1</v>
      </c>
      <c r="E619" s="374"/>
      <c r="F619" s="374"/>
      <c r="G619" s="374"/>
      <c r="H619" s="374"/>
    </row>
    <row r="620" spans="1:8" ht="12.75">
      <c r="A620" s="386" t="s">
        <v>1130</v>
      </c>
      <c r="B620" s="386"/>
      <c r="C620" s="386"/>
      <c r="D620" s="371">
        <v>1</v>
      </c>
      <c r="E620" s="374"/>
      <c r="F620" s="374"/>
      <c r="G620" s="374"/>
      <c r="H620" s="374"/>
    </row>
    <row r="621" spans="1:8" ht="12.75">
      <c r="A621" s="386" t="s">
        <v>377</v>
      </c>
      <c r="B621" s="386"/>
      <c r="C621" s="386"/>
      <c r="D621" s="372">
        <f>IF(D619=0,,D620/D619*100)</f>
        <v>100</v>
      </c>
      <c r="E621" s="376"/>
      <c r="F621" s="376"/>
      <c r="G621" s="376"/>
      <c r="H621" s="376"/>
    </row>
    <row r="622" spans="1:5" ht="12.75">
      <c r="A622" s="56"/>
      <c r="B622" s="56"/>
      <c r="C622" s="56"/>
      <c r="D622" s="56"/>
      <c r="E622" s="56"/>
    </row>
    <row r="624" spans="1:8" ht="12.75">
      <c r="A624" s="334" t="s">
        <v>375</v>
      </c>
      <c r="B624" s="334"/>
      <c r="C624" s="334"/>
      <c r="D624" s="334"/>
      <c r="E624" s="334"/>
      <c r="F624" s="334"/>
      <c r="G624" s="334"/>
      <c r="H624" s="81"/>
    </row>
    <row r="625" spans="1:8" ht="12.75">
      <c r="A625" s="336" t="s">
        <v>299</v>
      </c>
      <c r="B625" s="337"/>
      <c r="C625" s="337"/>
      <c r="D625" s="337"/>
      <c r="E625" s="337"/>
      <c r="F625" s="337"/>
      <c r="G625" s="337"/>
      <c r="H625" s="377"/>
    </row>
    <row r="626" spans="1:8" ht="12.75">
      <c r="A626" s="337"/>
      <c r="B626" s="337"/>
      <c r="C626" s="337"/>
      <c r="D626" s="337"/>
      <c r="E626" s="337"/>
      <c r="F626" s="337"/>
      <c r="G626" s="337"/>
      <c r="H626" s="377"/>
    </row>
    <row r="627" spans="1:8" ht="12.75">
      <c r="A627" s="337"/>
      <c r="B627" s="337"/>
      <c r="C627" s="337"/>
      <c r="D627" s="337"/>
      <c r="E627" s="337"/>
      <c r="F627" s="337"/>
      <c r="G627" s="337"/>
      <c r="H627" s="377"/>
    </row>
    <row r="629" spans="1:5" ht="12.75">
      <c r="A629" s="386" t="s">
        <v>389</v>
      </c>
      <c r="B629" s="386"/>
      <c r="C629" s="386" t="s">
        <v>745</v>
      </c>
      <c r="D629" s="386"/>
      <c r="E629" s="386"/>
    </row>
    <row r="630" spans="1:5" ht="12.75">
      <c r="A630" s="55" t="s">
        <v>1124</v>
      </c>
      <c r="B630" s="55"/>
      <c r="C630" s="386" t="s">
        <v>50</v>
      </c>
      <c r="D630" s="386"/>
      <c r="E630" s="386"/>
    </row>
    <row r="631" spans="1:5" ht="12.75">
      <c r="A631" s="386" t="s">
        <v>1125</v>
      </c>
      <c r="B631" s="386"/>
      <c r="C631" s="386" t="s">
        <v>745</v>
      </c>
      <c r="D631" s="386"/>
      <c r="E631" s="386"/>
    </row>
    <row r="632" spans="1:5" ht="12.75">
      <c r="A632" s="55" t="s">
        <v>1126</v>
      </c>
      <c r="B632" s="57" t="s">
        <v>1127</v>
      </c>
      <c r="C632" s="386" t="s">
        <v>51</v>
      </c>
      <c r="D632" s="386"/>
      <c r="E632" s="386"/>
    </row>
    <row r="633" spans="1:8" ht="12.75">
      <c r="A633" s="387" t="s">
        <v>1128</v>
      </c>
      <c r="B633" s="387"/>
      <c r="C633" s="387"/>
      <c r="D633" s="373" t="s">
        <v>156</v>
      </c>
      <c r="E633" s="373"/>
      <c r="F633" s="373"/>
      <c r="G633" s="373"/>
      <c r="H633" s="373"/>
    </row>
    <row r="634" spans="1:8" ht="12.75">
      <c r="A634" s="386" t="s">
        <v>1129</v>
      </c>
      <c r="B634" s="386"/>
      <c r="C634" s="386"/>
      <c r="D634" s="371">
        <v>785</v>
      </c>
      <c r="E634" s="374"/>
      <c r="F634" s="374"/>
      <c r="G634" s="374"/>
      <c r="H634" s="374"/>
    </row>
    <row r="635" spans="1:8" ht="12.75">
      <c r="A635" s="386" t="s">
        <v>1130</v>
      </c>
      <c r="B635" s="386"/>
      <c r="C635" s="386"/>
      <c r="D635" s="371">
        <v>792</v>
      </c>
      <c r="E635" s="374"/>
      <c r="F635" s="374"/>
      <c r="G635" s="374"/>
      <c r="H635" s="374"/>
    </row>
    <row r="636" spans="1:8" ht="12.75">
      <c r="A636" s="386" t="s">
        <v>377</v>
      </c>
      <c r="B636" s="386"/>
      <c r="C636" s="386"/>
      <c r="D636" s="372">
        <f>IF(D634=0,,D635/D634*100)</f>
        <v>100.89171974522293</v>
      </c>
      <c r="E636" s="376"/>
      <c r="F636" s="376"/>
      <c r="G636" s="376"/>
      <c r="H636" s="376"/>
    </row>
    <row r="637" spans="1:5" ht="12.75">
      <c r="A637" s="56"/>
      <c r="B637" s="56"/>
      <c r="C637" s="56"/>
      <c r="D637" s="56"/>
      <c r="E637" s="56"/>
    </row>
    <row r="638" spans="1:5" ht="12.75">
      <c r="A638" s="55" t="s">
        <v>1126</v>
      </c>
      <c r="B638" s="57" t="s">
        <v>1127</v>
      </c>
      <c r="C638" s="386" t="s">
        <v>52</v>
      </c>
      <c r="D638" s="386"/>
      <c r="E638" s="386"/>
    </row>
    <row r="639" spans="1:8" ht="12.75">
      <c r="A639" s="386" t="s">
        <v>1134</v>
      </c>
      <c r="B639" s="386"/>
      <c r="C639" s="386"/>
      <c r="D639" s="371">
        <v>40</v>
      </c>
      <c r="E639" s="374"/>
      <c r="F639" s="374"/>
      <c r="G639" s="374"/>
      <c r="H639" s="374"/>
    </row>
    <row r="640" spans="1:8" ht="12.75">
      <c r="A640" s="386" t="s">
        <v>1130</v>
      </c>
      <c r="B640" s="386"/>
      <c r="C640" s="386"/>
      <c r="D640" s="371">
        <v>52</v>
      </c>
      <c r="E640" s="374"/>
      <c r="F640" s="374"/>
      <c r="G640" s="374"/>
      <c r="H640" s="374"/>
    </row>
    <row r="641" spans="1:8" ht="12.75">
      <c r="A641" s="386" t="s">
        <v>377</v>
      </c>
      <c r="B641" s="386"/>
      <c r="C641" s="386"/>
      <c r="D641" s="372">
        <f>IF(D639=0,,D640/D639*100)</f>
        <v>130</v>
      </c>
      <c r="E641" s="376"/>
      <c r="F641" s="376"/>
      <c r="G641" s="376"/>
      <c r="H641" s="376"/>
    </row>
    <row r="642" spans="1:8" ht="12.75">
      <c r="A642" s="386"/>
      <c r="B642" s="386"/>
      <c r="C642" s="386"/>
      <c r="D642" s="371"/>
      <c r="E642" s="374"/>
      <c r="F642" s="374"/>
      <c r="G642" s="374"/>
      <c r="H642" s="374"/>
    </row>
    <row r="644" spans="1:8" ht="12.75">
      <c r="A644" s="334" t="s">
        <v>375</v>
      </c>
      <c r="B644" s="334"/>
      <c r="C644" s="334"/>
      <c r="D644" s="334"/>
      <c r="E644" s="334"/>
      <c r="F644" s="334"/>
      <c r="G644" s="334"/>
      <c r="H644" s="81"/>
    </row>
    <row r="645" spans="1:8" ht="12.75">
      <c r="A645" s="336" t="s">
        <v>300</v>
      </c>
      <c r="B645" s="337"/>
      <c r="C645" s="337"/>
      <c r="D645" s="337"/>
      <c r="E645" s="337"/>
      <c r="F645" s="337"/>
      <c r="G645" s="337"/>
      <c r="H645" s="377"/>
    </row>
    <row r="646" spans="1:8" ht="12.75">
      <c r="A646" s="337"/>
      <c r="B646" s="337"/>
      <c r="C646" s="337"/>
      <c r="D646" s="337"/>
      <c r="E646" s="337"/>
      <c r="F646" s="337"/>
      <c r="G646" s="337"/>
      <c r="H646" s="377"/>
    </row>
    <row r="647" spans="1:8" ht="12.75">
      <c r="A647" s="337"/>
      <c r="B647" s="337"/>
      <c r="C647" s="337"/>
      <c r="D647" s="337"/>
      <c r="E647" s="337"/>
      <c r="F647" s="337"/>
      <c r="G647" s="337"/>
      <c r="H647" s="377"/>
    </row>
    <row r="649" spans="1:5" ht="12.75">
      <c r="A649" s="386" t="s">
        <v>389</v>
      </c>
      <c r="B649" s="386"/>
      <c r="C649" s="386" t="s">
        <v>746</v>
      </c>
      <c r="D649" s="386"/>
      <c r="E649" s="386"/>
    </row>
    <row r="650" spans="1:5" ht="12.75">
      <c r="A650" s="55" t="s">
        <v>1124</v>
      </c>
      <c r="B650" s="55"/>
      <c r="C650" s="386" t="s">
        <v>50</v>
      </c>
      <c r="D650" s="386"/>
      <c r="E650" s="386"/>
    </row>
    <row r="651" spans="1:5" ht="12.75">
      <c r="A651" s="386" t="s">
        <v>1125</v>
      </c>
      <c r="B651" s="386"/>
      <c r="C651" s="386" t="s">
        <v>745</v>
      </c>
      <c r="D651" s="386"/>
      <c r="E651" s="386"/>
    </row>
    <row r="652" spans="1:5" ht="12.75">
      <c r="A652" s="55" t="s">
        <v>1126</v>
      </c>
      <c r="B652" s="57" t="s">
        <v>1127</v>
      </c>
      <c r="C652" s="386" t="s">
        <v>51</v>
      </c>
      <c r="D652" s="386"/>
      <c r="E652" s="386"/>
    </row>
    <row r="653" spans="1:8" ht="12.75">
      <c r="A653" s="387" t="s">
        <v>1128</v>
      </c>
      <c r="B653" s="387"/>
      <c r="C653" s="387"/>
      <c r="D653" s="373" t="s">
        <v>156</v>
      </c>
      <c r="E653" s="373"/>
      <c r="F653" s="373"/>
      <c r="G653" s="373"/>
      <c r="H653" s="373"/>
    </row>
    <row r="654" spans="1:8" ht="12.75">
      <c r="A654" s="386" t="s">
        <v>1129</v>
      </c>
      <c r="B654" s="386"/>
      <c r="C654" s="386"/>
      <c r="D654" s="371">
        <v>250</v>
      </c>
      <c r="E654" s="374"/>
      <c r="F654" s="374"/>
      <c r="G654" s="374"/>
      <c r="H654" s="374"/>
    </row>
    <row r="655" spans="1:8" ht="12.75">
      <c r="A655" s="386" t="s">
        <v>1130</v>
      </c>
      <c r="B655" s="386"/>
      <c r="C655" s="386"/>
      <c r="D655" s="371">
        <v>238</v>
      </c>
      <c r="E655" s="374"/>
      <c r="F655" s="374"/>
      <c r="G655" s="374"/>
      <c r="H655" s="374"/>
    </row>
    <row r="656" spans="1:8" ht="12.75">
      <c r="A656" s="386" t="s">
        <v>377</v>
      </c>
      <c r="B656" s="386"/>
      <c r="C656" s="386"/>
      <c r="D656" s="372">
        <f>IF(D654=0,,D655/D654*100)</f>
        <v>95.19999999999999</v>
      </c>
      <c r="E656" s="376"/>
      <c r="F656" s="376"/>
      <c r="G656" s="376"/>
      <c r="H656" s="376"/>
    </row>
    <row r="657" spans="1:5" ht="12.75">
      <c r="A657" s="56"/>
      <c r="B657" s="56"/>
      <c r="C657" s="56"/>
      <c r="D657" s="56"/>
      <c r="E657" s="56"/>
    </row>
    <row r="658" spans="1:5" ht="12.75">
      <c r="A658" s="55" t="s">
        <v>1126</v>
      </c>
      <c r="B658" s="57" t="s">
        <v>1127</v>
      </c>
      <c r="C658" s="386" t="s">
        <v>52</v>
      </c>
      <c r="D658" s="386"/>
      <c r="E658" s="386"/>
    </row>
    <row r="659" spans="1:8" ht="12.75">
      <c r="A659" s="386" t="s">
        <v>1134</v>
      </c>
      <c r="B659" s="386"/>
      <c r="C659" s="386"/>
      <c r="D659" s="371">
        <v>45</v>
      </c>
      <c r="E659" s="374"/>
      <c r="F659" s="374"/>
      <c r="G659" s="374"/>
      <c r="H659" s="374"/>
    </row>
    <row r="660" spans="1:8" ht="12.75">
      <c r="A660" s="386" t="s">
        <v>1130</v>
      </c>
      <c r="B660" s="386"/>
      <c r="C660" s="386"/>
      <c r="D660" s="371">
        <v>52</v>
      </c>
      <c r="E660" s="374"/>
      <c r="F660" s="374"/>
      <c r="G660" s="374"/>
      <c r="H660" s="374"/>
    </row>
    <row r="661" spans="1:8" ht="12.75">
      <c r="A661" s="386" t="s">
        <v>377</v>
      </c>
      <c r="B661" s="386"/>
      <c r="C661" s="386"/>
      <c r="D661" s="372">
        <f>IF(D659=0,,D660/D659*100)</f>
        <v>115.55555555555554</v>
      </c>
      <c r="E661" s="376"/>
      <c r="F661" s="376"/>
      <c r="G661" s="376"/>
      <c r="H661" s="376"/>
    </row>
    <row r="662" spans="1:8" ht="12.75">
      <c r="A662" s="386"/>
      <c r="B662" s="386"/>
      <c r="C662" s="386"/>
      <c r="D662" s="371"/>
      <c r="E662" s="374"/>
      <c r="F662" s="374"/>
      <c r="G662" s="374"/>
      <c r="H662" s="374"/>
    </row>
    <row r="664" spans="1:8" ht="12.75">
      <c r="A664" s="334" t="s">
        <v>375</v>
      </c>
      <c r="B664" s="334"/>
      <c r="C664" s="334"/>
      <c r="D664" s="334"/>
      <c r="E664" s="334"/>
      <c r="F664" s="334"/>
      <c r="G664" s="334"/>
      <c r="H664" s="81"/>
    </row>
    <row r="665" spans="1:8" ht="12.75">
      <c r="A665" s="336" t="s">
        <v>301</v>
      </c>
      <c r="B665" s="337"/>
      <c r="C665" s="337"/>
      <c r="D665" s="337"/>
      <c r="E665" s="337"/>
      <c r="F665" s="337"/>
      <c r="G665" s="337"/>
      <c r="H665" s="377"/>
    </row>
    <row r="666" spans="1:8" ht="12.75">
      <c r="A666" s="337"/>
      <c r="B666" s="337"/>
      <c r="C666" s="337"/>
      <c r="D666" s="337"/>
      <c r="E666" s="337"/>
      <c r="F666" s="337"/>
      <c r="G666" s="337"/>
      <c r="H666" s="377"/>
    </row>
    <row r="667" spans="1:8" ht="12.75">
      <c r="A667" s="337"/>
      <c r="B667" s="337"/>
      <c r="C667" s="337"/>
      <c r="D667" s="337"/>
      <c r="E667" s="337"/>
      <c r="F667" s="337"/>
      <c r="G667" s="337"/>
      <c r="H667" s="377"/>
    </row>
    <row r="669" spans="1:5" ht="12.75">
      <c r="A669" s="386" t="s">
        <v>389</v>
      </c>
      <c r="B669" s="386"/>
      <c r="C669" s="386" t="s">
        <v>747</v>
      </c>
      <c r="D669" s="386"/>
      <c r="E669" s="386"/>
    </row>
    <row r="670" spans="1:5" ht="12.75">
      <c r="A670" s="55" t="s">
        <v>1124</v>
      </c>
      <c r="B670" s="55"/>
      <c r="C670" s="386" t="s">
        <v>41</v>
      </c>
      <c r="D670" s="386"/>
      <c r="E670" s="386"/>
    </row>
    <row r="671" spans="1:5" ht="12.75">
      <c r="A671" s="386" t="s">
        <v>1125</v>
      </c>
      <c r="B671" s="386"/>
      <c r="C671" s="386" t="s">
        <v>53</v>
      </c>
      <c r="D671" s="386"/>
      <c r="E671" s="386"/>
    </row>
    <row r="672" spans="1:5" ht="12.75">
      <c r="A672" s="55" t="s">
        <v>1126</v>
      </c>
      <c r="B672" s="57" t="s">
        <v>1127</v>
      </c>
      <c r="C672" s="386" t="s">
        <v>1715</v>
      </c>
      <c r="D672" s="386"/>
      <c r="E672" s="386"/>
    </row>
    <row r="673" spans="1:8" ht="12.75">
      <c r="A673" s="387" t="s">
        <v>1128</v>
      </c>
      <c r="B673" s="387"/>
      <c r="C673" s="387"/>
      <c r="D673" s="373" t="s">
        <v>156</v>
      </c>
      <c r="E673" s="373"/>
      <c r="F673" s="373"/>
      <c r="G673" s="373"/>
      <c r="H673" s="373"/>
    </row>
    <row r="674" spans="1:8" ht="12.75">
      <c r="A674" s="386" t="s">
        <v>1129</v>
      </c>
      <c r="B674" s="386"/>
      <c r="C674" s="386"/>
      <c r="D674" s="371">
        <v>1070</v>
      </c>
      <c r="E674" s="374"/>
      <c r="F674" s="374"/>
      <c r="G674" s="374"/>
      <c r="H674" s="374"/>
    </row>
    <row r="675" spans="1:8" ht="12.75">
      <c r="A675" s="386" t="s">
        <v>1130</v>
      </c>
      <c r="B675" s="386"/>
      <c r="C675" s="386"/>
      <c r="D675" s="371">
        <v>1520</v>
      </c>
      <c r="E675" s="374"/>
      <c r="F675" s="374"/>
      <c r="G675" s="374"/>
      <c r="H675" s="374"/>
    </row>
    <row r="676" spans="1:8" ht="12.75">
      <c r="A676" s="386" t="s">
        <v>377</v>
      </c>
      <c r="B676" s="386"/>
      <c r="C676" s="386"/>
      <c r="D676" s="372">
        <f>IF(D674=0,,D675/D674*100)</f>
        <v>142.05607476635512</v>
      </c>
      <c r="E676" s="376"/>
      <c r="F676" s="376"/>
      <c r="G676" s="376"/>
      <c r="H676" s="376"/>
    </row>
    <row r="677" spans="1:5" ht="12.75">
      <c r="A677" s="56"/>
      <c r="B677" s="56"/>
      <c r="C677" s="56"/>
      <c r="D677" s="56"/>
      <c r="E677" s="56"/>
    </row>
    <row r="678" spans="1:5" ht="12.75">
      <c r="A678" s="55" t="s">
        <v>1126</v>
      </c>
      <c r="B678" s="57" t="s">
        <v>1127</v>
      </c>
      <c r="C678" s="386" t="s">
        <v>54</v>
      </c>
      <c r="D678" s="386"/>
      <c r="E678" s="386"/>
    </row>
    <row r="679" spans="1:8" ht="12.75">
      <c r="A679" s="386" t="s">
        <v>1134</v>
      </c>
      <c r="B679" s="386"/>
      <c r="C679" s="386"/>
      <c r="D679" s="371">
        <v>15</v>
      </c>
      <c r="E679" s="374"/>
      <c r="F679" s="374"/>
      <c r="G679" s="374"/>
      <c r="H679" s="374"/>
    </row>
    <row r="680" spans="1:8" ht="12.75">
      <c r="A680" s="386" t="s">
        <v>1130</v>
      </c>
      <c r="B680" s="386"/>
      <c r="C680" s="386"/>
      <c r="D680" s="371">
        <v>14</v>
      </c>
      <c r="E680" s="374"/>
      <c r="F680" s="374"/>
      <c r="G680" s="374"/>
      <c r="H680" s="374"/>
    </row>
    <row r="681" spans="1:8" ht="12.75">
      <c r="A681" s="386" t="s">
        <v>377</v>
      </c>
      <c r="B681" s="386"/>
      <c r="C681" s="386"/>
      <c r="D681" s="372">
        <f>IF(D679=0,,D680/D679*100)</f>
        <v>93.33333333333333</v>
      </c>
      <c r="E681" s="376"/>
      <c r="F681" s="376"/>
      <c r="G681" s="376"/>
      <c r="H681" s="376"/>
    </row>
    <row r="682" spans="1:8" ht="12.75">
      <c r="A682" s="386"/>
      <c r="B682" s="386"/>
      <c r="C682" s="386"/>
      <c r="D682" s="371"/>
      <c r="E682" s="374"/>
      <c r="F682" s="374"/>
      <c r="G682" s="374"/>
      <c r="H682" s="374"/>
    </row>
    <row r="684" spans="1:8" ht="12.75">
      <c r="A684" s="334" t="s">
        <v>375</v>
      </c>
      <c r="B684" s="334"/>
      <c r="C684" s="334"/>
      <c r="D684" s="334"/>
      <c r="E684" s="334"/>
      <c r="F684" s="334"/>
      <c r="G684" s="334"/>
      <c r="H684" s="81"/>
    </row>
    <row r="685" spans="1:8" ht="12.75">
      <c r="A685" s="336" t="s">
        <v>302</v>
      </c>
      <c r="B685" s="337"/>
      <c r="C685" s="337"/>
      <c r="D685" s="337"/>
      <c r="E685" s="337"/>
      <c r="F685" s="337"/>
      <c r="G685" s="337"/>
      <c r="H685" s="377"/>
    </row>
    <row r="686" spans="1:8" ht="12.75">
      <c r="A686" s="337"/>
      <c r="B686" s="337"/>
      <c r="C686" s="337"/>
      <c r="D686" s="337"/>
      <c r="E686" s="337"/>
      <c r="F686" s="337"/>
      <c r="G686" s="337"/>
      <c r="H686" s="377"/>
    </row>
    <row r="687" spans="1:8" ht="12.75">
      <c r="A687" s="337"/>
      <c r="B687" s="337"/>
      <c r="C687" s="337"/>
      <c r="D687" s="337"/>
      <c r="E687" s="337"/>
      <c r="F687" s="337"/>
      <c r="G687" s="337"/>
      <c r="H687" s="377"/>
    </row>
    <row r="689" spans="1:5" ht="12.75">
      <c r="A689" s="386" t="s">
        <v>389</v>
      </c>
      <c r="B689" s="386"/>
      <c r="C689" s="386" t="s">
        <v>748</v>
      </c>
      <c r="D689" s="386"/>
      <c r="E689" s="386"/>
    </row>
    <row r="690" spans="1:5" ht="12.75">
      <c r="A690" s="55" t="s">
        <v>1124</v>
      </c>
      <c r="B690" s="55"/>
      <c r="C690" s="386" t="s">
        <v>55</v>
      </c>
      <c r="D690" s="386"/>
      <c r="E690" s="386"/>
    </row>
    <row r="691" spans="1:5" ht="12.75">
      <c r="A691" s="386" t="s">
        <v>1125</v>
      </c>
      <c r="B691" s="386"/>
      <c r="C691" s="386" t="s">
        <v>1277</v>
      </c>
      <c r="D691" s="386"/>
      <c r="E691" s="386"/>
    </row>
    <row r="692" spans="1:5" ht="12.75">
      <c r="A692" s="55" t="s">
        <v>1126</v>
      </c>
      <c r="B692" s="57" t="s">
        <v>1127</v>
      </c>
      <c r="C692" s="386" t="s">
        <v>56</v>
      </c>
      <c r="D692" s="386"/>
      <c r="E692" s="386"/>
    </row>
    <row r="693" spans="1:8" ht="12.75">
      <c r="A693" s="387" t="s">
        <v>1128</v>
      </c>
      <c r="B693" s="387"/>
      <c r="C693" s="387"/>
      <c r="D693" s="373" t="s">
        <v>156</v>
      </c>
      <c r="E693" s="373"/>
      <c r="F693" s="373"/>
      <c r="G693" s="373"/>
      <c r="H693" s="373"/>
    </row>
    <row r="694" spans="1:8" ht="12.75">
      <c r="A694" s="386" t="s">
        <v>1129</v>
      </c>
      <c r="B694" s="386"/>
      <c r="C694" s="386"/>
      <c r="D694" s="371">
        <v>2</v>
      </c>
      <c r="E694" s="374"/>
      <c r="F694" s="374"/>
      <c r="G694" s="374"/>
      <c r="H694" s="374"/>
    </row>
    <row r="695" spans="1:8" ht="12.75">
      <c r="A695" s="386" t="s">
        <v>1130</v>
      </c>
      <c r="B695" s="386"/>
      <c r="C695" s="386"/>
      <c r="D695" s="371">
        <v>2</v>
      </c>
      <c r="E695" s="374"/>
      <c r="F695" s="374"/>
      <c r="G695" s="374"/>
      <c r="H695" s="374"/>
    </row>
    <row r="696" spans="1:8" ht="12.75">
      <c r="A696" s="386" t="s">
        <v>377</v>
      </c>
      <c r="B696" s="386"/>
      <c r="C696" s="386"/>
      <c r="D696" s="372">
        <f>IF(D694=0,,D695/D694*100)</f>
        <v>100</v>
      </c>
      <c r="E696" s="376"/>
      <c r="F696" s="376"/>
      <c r="G696" s="376"/>
      <c r="H696" s="376"/>
    </row>
    <row r="697" spans="1:5" ht="12.75">
      <c r="A697" s="56"/>
      <c r="B697" s="56"/>
      <c r="C697" s="56"/>
      <c r="D697" s="56"/>
      <c r="E697" s="56"/>
    </row>
    <row r="698" spans="1:5" ht="12.75">
      <c r="A698" s="55" t="s">
        <v>1126</v>
      </c>
      <c r="B698" s="57" t="s">
        <v>1127</v>
      </c>
      <c r="C698" s="386" t="s">
        <v>57</v>
      </c>
      <c r="D698" s="386"/>
      <c r="E698" s="386"/>
    </row>
    <row r="699" spans="1:8" ht="12.75">
      <c r="A699" s="386" t="s">
        <v>1134</v>
      </c>
      <c r="B699" s="386"/>
      <c r="C699" s="386"/>
      <c r="D699" s="371">
        <v>180</v>
      </c>
      <c r="E699" s="374"/>
      <c r="F699" s="374"/>
      <c r="G699" s="374"/>
      <c r="H699" s="374"/>
    </row>
    <row r="700" spans="1:8" ht="12.75">
      <c r="A700" s="386" t="s">
        <v>1130</v>
      </c>
      <c r="B700" s="386"/>
      <c r="C700" s="386"/>
      <c r="D700" s="371">
        <v>210</v>
      </c>
      <c r="E700" s="374"/>
      <c r="F700" s="374"/>
      <c r="G700" s="374"/>
      <c r="H700" s="374"/>
    </row>
    <row r="701" spans="1:8" ht="12.75">
      <c r="A701" s="386" t="s">
        <v>377</v>
      </c>
      <c r="B701" s="386"/>
      <c r="C701" s="386"/>
      <c r="D701" s="372">
        <f>IF(D699=0,,D700/D699*100)</f>
        <v>116.66666666666667</v>
      </c>
      <c r="E701" s="376"/>
      <c r="F701" s="376"/>
      <c r="G701" s="376"/>
      <c r="H701" s="376"/>
    </row>
    <row r="702" spans="1:8" ht="12.75">
      <c r="A702" s="386"/>
      <c r="B702" s="386"/>
      <c r="C702" s="386"/>
      <c r="D702" s="371"/>
      <c r="E702" s="374"/>
      <c r="F702" s="374"/>
      <c r="G702" s="374"/>
      <c r="H702" s="374"/>
    </row>
    <row r="704" spans="1:8" ht="12.75">
      <c r="A704" s="334" t="s">
        <v>375</v>
      </c>
      <c r="B704" s="334"/>
      <c r="C704" s="334"/>
      <c r="D704" s="334"/>
      <c r="E704" s="334"/>
      <c r="F704" s="334"/>
      <c r="G704" s="334"/>
      <c r="H704" s="81"/>
    </row>
    <row r="705" spans="1:8" ht="12.75">
      <c r="A705" s="336" t="s">
        <v>303</v>
      </c>
      <c r="B705" s="337"/>
      <c r="C705" s="337"/>
      <c r="D705" s="337"/>
      <c r="E705" s="337"/>
      <c r="F705" s="337"/>
      <c r="G705" s="337"/>
      <c r="H705" s="377"/>
    </row>
    <row r="706" spans="1:8" ht="12.75">
      <c r="A706" s="337"/>
      <c r="B706" s="337"/>
      <c r="C706" s="337"/>
      <c r="D706" s="337"/>
      <c r="E706" s="337"/>
      <c r="F706" s="337"/>
      <c r="G706" s="337"/>
      <c r="H706" s="377"/>
    </row>
    <row r="707" spans="1:8" ht="12.75">
      <c r="A707" s="337"/>
      <c r="B707" s="337"/>
      <c r="C707" s="337"/>
      <c r="D707" s="337"/>
      <c r="E707" s="337"/>
      <c r="F707" s="337"/>
      <c r="G707" s="337"/>
      <c r="H707" s="377"/>
    </row>
  </sheetData>
  <sheetProtection/>
  <mergeCells count="394">
    <mergeCell ref="A705:H707"/>
    <mergeCell ref="A701:C701"/>
    <mergeCell ref="D701:H701"/>
    <mergeCell ref="A702:C702"/>
    <mergeCell ref="D702:H702"/>
    <mergeCell ref="C698:E698"/>
    <mergeCell ref="A699:C699"/>
    <mergeCell ref="D699:H699"/>
    <mergeCell ref="A700:C700"/>
    <mergeCell ref="D700:H700"/>
    <mergeCell ref="A704:G704"/>
    <mergeCell ref="A694:C694"/>
    <mergeCell ref="D694:H694"/>
    <mergeCell ref="A695:C695"/>
    <mergeCell ref="D695:H695"/>
    <mergeCell ref="A696:C696"/>
    <mergeCell ref="D696:H696"/>
    <mergeCell ref="C690:E690"/>
    <mergeCell ref="A691:B691"/>
    <mergeCell ref="C691:E691"/>
    <mergeCell ref="C692:E692"/>
    <mergeCell ref="A693:C693"/>
    <mergeCell ref="D693:H693"/>
    <mergeCell ref="A682:C682"/>
    <mergeCell ref="D682:H682"/>
    <mergeCell ref="A684:G684"/>
    <mergeCell ref="A685:H687"/>
    <mergeCell ref="A689:B689"/>
    <mergeCell ref="C689:E689"/>
    <mergeCell ref="C678:E678"/>
    <mergeCell ref="A679:C679"/>
    <mergeCell ref="D679:H679"/>
    <mergeCell ref="A680:C680"/>
    <mergeCell ref="D680:H680"/>
    <mergeCell ref="A681:C681"/>
    <mergeCell ref="D681:H681"/>
    <mergeCell ref="A674:C674"/>
    <mergeCell ref="D674:H674"/>
    <mergeCell ref="A675:C675"/>
    <mergeCell ref="D675:H675"/>
    <mergeCell ref="A676:C676"/>
    <mergeCell ref="D676:H676"/>
    <mergeCell ref="C670:E670"/>
    <mergeCell ref="A671:B671"/>
    <mergeCell ref="C671:E671"/>
    <mergeCell ref="C672:E672"/>
    <mergeCell ref="A673:C673"/>
    <mergeCell ref="D673:H673"/>
    <mergeCell ref="A662:C662"/>
    <mergeCell ref="D662:H662"/>
    <mergeCell ref="A664:G664"/>
    <mergeCell ref="A665:H667"/>
    <mergeCell ref="A669:B669"/>
    <mergeCell ref="C669:E669"/>
    <mergeCell ref="C658:E658"/>
    <mergeCell ref="A659:C659"/>
    <mergeCell ref="D659:H659"/>
    <mergeCell ref="A660:C660"/>
    <mergeCell ref="D660:H660"/>
    <mergeCell ref="A661:C661"/>
    <mergeCell ref="D661:H661"/>
    <mergeCell ref="A654:C654"/>
    <mergeCell ref="D654:H654"/>
    <mergeCell ref="A655:C655"/>
    <mergeCell ref="D655:H655"/>
    <mergeCell ref="A656:C656"/>
    <mergeCell ref="D656:H656"/>
    <mergeCell ref="A642:C642"/>
    <mergeCell ref="D642:H642"/>
    <mergeCell ref="A644:G644"/>
    <mergeCell ref="A645:H647"/>
    <mergeCell ref="A649:B649"/>
    <mergeCell ref="C649:E649"/>
    <mergeCell ref="C638:E638"/>
    <mergeCell ref="A639:C639"/>
    <mergeCell ref="D639:H639"/>
    <mergeCell ref="A640:C640"/>
    <mergeCell ref="D640:H640"/>
    <mergeCell ref="A641:C641"/>
    <mergeCell ref="D641:H641"/>
    <mergeCell ref="A634:C634"/>
    <mergeCell ref="D634:H634"/>
    <mergeCell ref="A635:C635"/>
    <mergeCell ref="D635:H635"/>
    <mergeCell ref="A636:C636"/>
    <mergeCell ref="D636:H636"/>
    <mergeCell ref="C630:E630"/>
    <mergeCell ref="A631:B631"/>
    <mergeCell ref="C631:E631"/>
    <mergeCell ref="C632:E632"/>
    <mergeCell ref="A633:C633"/>
    <mergeCell ref="D633:H633"/>
    <mergeCell ref="A621:C621"/>
    <mergeCell ref="D621:H621"/>
    <mergeCell ref="A624:G624"/>
    <mergeCell ref="A625:H627"/>
    <mergeCell ref="A629:B629"/>
    <mergeCell ref="C629:E629"/>
    <mergeCell ref="C617:E617"/>
    <mergeCell ref="A618:C618"/>
    <mergeCell ref="D618:H618"/>
    <mergeCell ref="A619:C619"/>
    <mergeCell ref="D619:H619"/>
    <mergeCell ref="A620:C620"/>
    <mergeCell ref="D620:H620"/>
    <mergeCell ref="A609:G609"/>
    <mergeCell ref="A610:H612"/>
    <mergeCell ref="A614:B614"/>
    <mergeCell ref="C614:E614"/>
    <mergeCell ref="C615:E615"/>
    <mergeCell ref="A616:B616"/>
    <mergeCell ref="C616:E616"/>
    <mergeCell ref="A604:C604"/>
    <mergeCell ref="D604:H604"/>
    <mergeCell ref="A605:C605"/>
    <mergeCell ref="D605:H605"/>
    <mergeCell ref="A606:C606"/>
    <mergeCell ref="D606:H606"/>
    <mergeCell ref="C600:E600"/>
    <mergeCell ref="A601:B601"/>
    <mergeCell ref="C601:E601"/>
    <mergeCell ref="C602:E602"/>
    <mergeCell ref="A603:C603"/>
    <mergeCell ref="D603:H603"/>
    <mergeCell ref="A592:C592"/>
    <mergeCell ref="D592:H592"/>
    <mergeCell ref="A594:G594"/>
    <mergeCell ref="A595:H597"/>
    <mergeCell ref="A599:B599"/>
    <mergeCell ref="C599:E599"/>
    <mergeCell ref="C588:E588"/>
    <mergeCell ref="A589:C589"/>
    <mergeCell ref="D589:H589"/>
    <mergeCell ref="A590:C590"/>
    <mergeCell ref="D590:H590"/>
    <mergeCell ref="A591:C591"/>
    <mergeCell ref="D591:H591"/>
    <mergeCell ref="A584:C584"/>
    <mergeCell ref="D584:H584"/>
    <mergeCell ref="A585:C585"/>
    <mergeCell ref="D585:H585"/>
    <mergeCell ref="A586:C586"/>
    <mergeCell ref="D586:H586"/>
    <mergeCell ref="C580:E580"/>
    <mergeCell ref="A581:B581"/>
    <mergeCell ref="C581:E581"/>
    <mergeCell ref="C582:E582"/>
    <mergeCell ref="A583:C583"/>
    <mergeCell ref="D583:H583"/>
    <mergeCell ref="A572:C572"/>
    <mergeCell ref="D572:H572"/>
    <mergeCell ref="A574:G574"/>
    <mergeCell ref="A575:H577"/>
    <mergeCell ref="A579:B579"/>
    <mergeCell ref="C579:E579"/>
    <mergeCell ref="A567:C567"/>
    <mergeCell ref="D567:H567"/>
    <mergeCell ref="C569:E569"/>
    <mergeCell ref="A570:C570"/>
    <mergeCell ref="D570:H570"/>
    <mergeCell ref="A571:C571"/>
    <mergeCell ref="D571:H571"/>
    <mergeCell ref="A564:C564"/>
    <mergeCell ref="D564:H564"/>
    <mergeCell ref="A565:C565"/>
    <mergeCell ref="D565:H565"/>
    <mergeCell ref="A566:C566"/>
    <mergeCell ref="D566:H566"/>
    <mergeCell ref="C561:E561"/>
    <mergeCell ref="A562:B562"/>
    <mergeCell ref="C562:E562"/>
    <mergeCell ref="C563:E563"/>
    <mergeCell ref="A555:G555"/>
    <mergeCell ref="A556:H558"/>
    <mergeCell ref="A560:B560"/>
    <mergeCell ref="C560:E560"/>
    <mergeCell ref="A653:C653"/>
    <mergeCell ref="D653:H653"/>
    <mergeCell ref="C650:E650"/>
    <mergeCell ref="A651:B651"/>
    <mergeCell ref="C651:E651"/>
    <mergeCell ref="C652:E652"/>
    <mergeCell ref="A550:C550"/>
    <mergeCell ref="D550:H550"/>
    <mergeCell ref="A551:C551"/>
    <mergeCell ref="D551:H551"/>
    <mergeCell ref="A552:C552"/>
    <mergeCell ref="D552:H552"/>
    <mergeCell ref="A538:C538"/>
    <mergeCell ref="D538:H538"/>
    <mergeCell ref="A540:G540"/>
    <mergeCell ref="A541:H543"/>
    <mergeCell ref="A545:B545"/>
    <mergeCell ref="C545:E545"/>
    <mergeCell ref="C534:E534"/>
    <mergeCell ref="A535:C535"/>
    <mergeCell ref="D535:H535"/>
    <mergeCell ref="A536:C536"/>
    <mergeCell ref="D536:H536"/>
    <mergeCell ref="A537:C537"/>
    <mergeCell ref="D537:H537"/>
    <mergeCell ref="A530:C530"/>
    <mergeCell ref="D530:H530"/>
    <mergeCell ref="A531:C531"/>
    <mergeCell ref="D531:H531"/>
    <mergeCell ref="A532:C532"/>
    <mergeCell ref="D532:H532"/>
    <mergeCell ref="C526:E526"/>
    <mergeCell ref="A527:B527"/>
    <mergeCell ref="C527:E527"/>
    <mergeCell ref="C528:E528"/>
    <mergeCell ref="A529:C529"/>
    <mergeCell ref="D529:H529"/>
    <mergeCell ref="A518:C518"/>
    <mergeCell ref="D518:H518"/>
    <mergeCell ref="A520:G520"/>
    <mergeCell ref="A521:H523"/>
    <mergeCell ref="A525:B525"/>
    <mergeCell ref="C525:E525"/>
    <mergeCell ref="A513:C513"/>
    <mergeCell ref="D513:H513"/>
    <mergeCell ref="C515:E515"/>
    <mergeCell ref="A516:C516"/>
    <mergeCell ref="D516:H516"/>
    <mergeCell ref="A517:C517"/>
    <mergeCell ref="D517:H517"/>
    <mergeCell ref="A510:C510"/>
    <mergeCell ref="D510:H510"/>
    <mergeCell ref="A511:C511"/>
    <mergeCell ref="D511:H511"/>
    <mergeCell ref="A512:C512"/>
    <mergeCell ref="D512:H512"/>
    <mergeCell ref="A506:B506"/>
    <mergeCell ref="C506:E506"/>
    <mergeCell ref="C507:E507"/>
    <mergeCell ref="A508:B508"/>
    <mergeCell ref="C508:E508"/>
    <mergeCell ref="C509:E509"/>
    <mergeCell ref="A498:C498"/>
    <mergeCell ref="D498:H498"/>
    <mergeCell ref="A499:C499"/>
    <mergeCell ref="D499:H499"/>
    <mergeCell ref="A501:G501"/>
    <mergeCell ref="A502:H504"/>
    <mergeCell ref="A493:C493"/>
    <mergeCell ref="D493:H493"/>
    <mergeCell ref="C495:E495"/>
    <mergeCell ref="A496:C496"/>
    <mergeCell ref="D496:H496"/>
    <mergeCell ref="A497:C497"/>
    <mergeCell ref="D497:H497"/>
    <mergeCell ref="A490:C490"/>
    <mergeCell ref="D490:H490"/>
    <mergeCell ref="A491:C491"/>
    <mergeCell ref="D491:H491"/>
    <mergeCell ref="A492:C492"/>
    <mergeCell ref="D492:H492"/>
    <mergeCell ref="A486:B486"/>
    <mergeCell ref="C486:E486"/>
    <mergeCell ref="C487:E487"/>
    <mergeCell ref="A488:B488"/>
    <mergeCell ref="C488:E488"/>
    <mergeCell ref="C489:E489"/>
    <mergeCell ref="A478:C478"/>
    <mergeCell ref="D478:H478"/>
    <mergeCell ref="A479:C479"/>
    <mergeCell ref="D479:H479"/>
    <mergeCell ref="A481:G481"/>
    <mergeCell ref="A482:H484"/>
    <mergeCell ref="A473:C473"/>
    <mergeCell ref="D473:H473"/>
    <mergeCell ref="C475:E475"/>
    <mergeCell ref="A476:C476"/>
    <mergeCell ref="D476:H476"/>
    <mergeCell ref="A477:C477"/>
    <mergeCell ref="D477:H477"/>
    <mergeCell ref="C469:E469"/>
    <mergeCell ref="A470:C470"/>
    <mergeCell ref="D470:H470"/>
    <mergeCell ref="A471:C471"/>
    <mergeCell ref="D471:H471"/>
    <mergeCell ref="A472:C472"/>
    <mergeCell ref="D472:H472"/>
    <mergeCell ref="A461:G461"/>
    <mergeCell ref="A462:H464"/>
    <mergeCell ref="C546:E546"/>
    <mergeCell ref="A547:B547"/>
    <mergeCell ref="C547:E547"/>
    <mergeCell ref="A466:B466"/>
    <mergeCell ref="C466:E466"/>
    <mergeCell ref="C467:E467"/>
    <mergeCell ref="A468:B468"/>
    <mergeCell ref="C468:E468"/>
    <mergeCell ref="D458:H458"/>
    <mergeCell ref="D459:H459"/>
    <mergeCell ref="C455:E455"/>
    <mergeCell ref="A456:C456"/>
    <mergeCell ref="A457:C457"/>
    <mergeCell ref="D456:H456"/>
    <mergeCell ref="D457:H457"/>
    <mergeCell ref="D450:H450"/>
    <mergeCell ref="A451:C451"/>
    <mergeCell ref="A452:C452"/>
    <mergeCell ref="A453:C453"/>
    <mergeCell ref="C548:E548"/>
    <mergeCell ref="D451:H451"/>
    <mergeCell ref="D452:H452"/>
    <mergeCell ref="D453:H453"/>
    <mergeCell ref="A458:C458"/>
    <mergeCell ref="A459:C459"/>
    <mergeCell ref="A441:H443"/>
    <mergeCell ref="A446:B446"/>
    <mergeCell ref="C446:E446"/>
    <mergeCell ref="C447:E447"/>
    <mergeCell ref="A549:C549"/>
    <mergeCell ref="D549:H549"/>
    <mergeCell ref="A448:B448"/>
    <mergeCell ref="C448:E448"/>
    <mergeCell ref="C449:E449"/>
    <mergeCell ref="A450:C450"/>
    <mergeCell ref="A440:G440"/>
    <mergeCell ref="E388:H388"/>
    <mergeCell ref="B390:B392"/>
    <mergeCell ref="C390:C392"/>
    <mergeCell ref="D390:D392"/>
    <mergeCell ref="A388:D388"/>
    <mergeCell ref="B393:B395"/>
    <mergeCell ref="C393:C395"/>
    <mergeCell ref="D393:D395"/>
    <mergeCell ref="B396:B398"/>
    <mergeCell ref="C396:C398"/>
    <mergeCell ref="D396:D398"/>
    <mergeCell ref="A5:C8"/>
    <mergeCell ref="A41:H41"/>
    <mergeCell ref="A42:H43"/>
    <mergeCell ref="B399:B401"/>
    <mergeCell ref="C399:C401"/>
    <mergeCell ref="D399:D401"/>
    <mergeCell ref="B402:B404"/>
    <mergeCell ref="C402:C404"/>
    <mergeCell ref="D402:D404"/>
    <mergeCell ref="B405:B407"/>
    <mergeCell ref="C405:C407"/>
    <mergeCell ref="D405:D407"/>
    <mergeCell ref="B408:B410"/>
    <mergeCell ref="C408:C410"/>
    <mergeCell ref="D408:D410"/>
    <mergeCell ref="B411:B413"/>
    <mergeCell ref="C411:C413"/>
    <mergeCell ref="D411:D413"/>
    <mergeCell ref="B414:B416"/>
    <mergeCell ref="C414:C416"/>
    <mergeCell ref="D414:D416"/>
    <mergeCell ref="A168:H168"/>
    <mergeCell ref="B423:B425"/>
    <mergeCell ref="C423:C425"/>
    <mergeCell ref="D423:D425"/>
    <mergeCell ref="B426:B428"/>
    <mergeCell ref="C426:C428"/>
    <mergeCell ref="D426:D428"/>
    <mergeCell ref="B417:B419"/>
    <mergeCell ref="C417:C419"/>
    <mergeCell ref="D417:D419"/>
    <mergeCell ref="A72:H72"/>
    <mergeCell ref="A73:H74"/>
    <mergeCell ref="A106:H106"/>
    <mergeCell ref="A107:H108"/>
    <mergeCell ref="A144:H144"/>
    <mergeCell ref="A145:H146"/>
    <mergeCell ref="A169:H170"/>
    <mergeCell ref="A199:H199"/>
    <mergeCell ref="A200:H201"/>
    <mergeCell ref="A243:H243"/>
    <mergeCell ref="B429:B431"/>
    <mergeCell ref="C429:C431"/>
    <mergeCell ref="D429:D431"/>
    <mergeCell ref="B420:B422"/>
    <mergeCell ref="C420:C422"/>
    <mergeCell ref="D420:D422"/>
    <mergeCell ref="A288:H289"/>
    <mergeCell ref="A299:H299"/>
    <mergeCell ref="A300:H301"/>
    <mergeCell ref="A324:H324"/>
    <mergeCell ref="A244:H245"/>
    <mergeCell ref="A265:H265"/>
    <mergeCell ref="A266:H267"/>
    <mergeCell ref="A287:H287"/>
    <mergeCell ref="A369:H370"/>
    <mergeCell ref="A383:H383"/>
    <mergeCell ref="A384:H385"/>
    <mergeCell ref="A325:H326"/>
    <mergeCell ref="A338:H338"/>
    <mergeCell ref="A339:H340"/>
    <mergeCell ref="A368:H368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14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2" width="7.140625" style="0" customWidth="1"/>
    <col min="3" max="3" width="11.140625" style="0" customWidth="1"/>
    <col min="4" max="4" width="21.421875" style="0" customWidth="1"/>
    <col min="5" max="8" width="10.00390625" style="0" customWidth="1"/>
    <col min="9" max="13" width="9.140625" style="1" customWidth="1"/>
  </cols>
  <sheetData>
    <row r="2" ht="12.75">
      <c r="A2" s="150" t="s">
        <v>1187</v>
      </c>
    </row>
    <row r="4" spans="1:7" ht="21.7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1.75" customHeight="1">
      <c r="A5" s="347" t="s">
        <v>1186</v>
      </c>
      <c r="B5" s="348"/>
      <c r="C5" s="349"/>
      <c r="D5" s="48" t="s">
        <v>378</v>
      </c>
      <c r="E5" s="215">
        <f>SUM(E6:E8)</f>
        <v>89200</v>
      </c>
      <c r="F5" s="215">
        <f>SUM(F6:F8)</f>
        <v>90540.98</v>
      </c>
      <c r="G5" s="155">
        <f>SUM(H62)</f>
        <v>101.5033408071749</v>
      </c>
    </row>
    <row r="6" spans="1:7" ht="21.75" customHeight="1">
      <c r="A6" s="350"/>
      <c r="B6" s="351"/>
      <c r="C6" s="352"/>
      <c r="D6" s="69" t="s">
        <v>1115</v>
      </c>
      <c r="E6" s="87">
        <f>SUM(E60)</f>
        <v>89200</v>
      </c>
      <c r="F6" s="87">
        <f>SUM(E61)</f>
        <v>88500.5</v>
      </c>
      <c r="G6" s="88">
        <f>SUM(E62)</f>
        <v>99.2158071748879</v>
      </c>
    </row>
    <row r="7" spans="1:7" ht="21.75" customHeight="1">
      <c r="A7" s="350"/>
      <c r="B7" s="351"/>
      <c r="C7" s="352"/>
      <c r="D7" s="69" t="s">
        <v>1116</v>
      </c>
      <c r="E7" s="87">
        <f>SUM(F60)</f>
        <v>0</v>
      </c>
      <c r="F7" s="87">
        <f>SUM(F61)</f>
        <v>2040.48</v>
      </c>
      <c r="G7" s="88">
        <f>SUM(F62)</f>
        <v>0</v>
      </c>
    </row>
    <row r="8" spans="1:7" ht="21.75" customHeight="1">
      <c r="A8" s="353"/>
      <c r="B8" s="354"/>
      <c r="C8" s="355"/>
      <c r="D8" s="69" t="s">
        <v>381</v>
      </c>
      <c r="E8" s="87">
        <f>SUM(G60)</f>
        <v>0</v>
      </c>
      <c r="F8" s="87">
        <f>SUM(G61)</f>
        <v>0</v>
      </c>
      <c r="G8" s="88">
        <f>SUM(G62)</f>
        <v>0</v>
      </c>
    </row>
    <row r="11" spans="1:13" s="142" customFormat="1" ht="19.5" customHeight="1">
      <c r="A11" s="135" t="s">
        <v>1188</v>
      </c>
      <c r="B11" s="136"/>
      <c r="C11" s="137"/>
      <c r="D11" s="138"/>
      <c r="E11" s="139">
        <f>SUM(E16,E30,E42)</f>
        <v>89200</v>
      </c>
      <c r="F11" s="139">
        <f>SUM(F16,F30,F42)</f>
        <v>90540.98</v>
      </c>
      <c r="G11" s="139">
        <f>SUM(G16,G30,G42)</f>
        <v>92200</v>
      </c>
      <c r="H11" s="139">
        <f>IF(E11=0,,F11/E11*100)</f>
        <v>101.5033408071749</v>
      </c>
      <c r="I11" s="144"/>
      <c r="J11" s="144"/>
      <c r="K11" s="144"/>
      <c r="L11" s="144"/>
      <c r="M11" s="144"/>
    </row>
    <row r="12" spans="1:13" s="142" customFormat="1" ht="19.5" customHeight="1">
      <c r="A12" s="18" t="s">
        <v>1037</v>
      </c>
      <c r="B12" s="62" t="s">
        <v>1189</v>
      </c>
      <c r="C12" s="27" t="s">
        <v>389</v>
      </c>
      <c r="D12" s="19" t="s">
        <v>1190</v>
      </c>
      <c r="E12" s="40" t="s">
        <v>376</v>
      </c>
      <c r="F12" s="40" t="s">
        <v>152</v>
      </c>
      <c r="G12" s="40" t="s">
        <v>153</v>
      </c>
      <c r="H12" s="18" t="s">
        <v>377</v>
      </c>
      <c r="I12" s="144"/>
      <c r="J12" s="144"/>
      <c r="K12" s="144"/>
      <c r="L12" s="144"/>
      <c r="M12" s="144"/>
    </row>
    <row r="13" spans="1:13" s="142" customFormat="1" ht="19.5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80"/>
      <c r="I13" s="144"/>
      <c r="J13" s="144"/>
      <c r="K13" s="144"/>
      <c r="L13" s="144"/>
      <c r="M13" s="144"/>
    </row>
    <row r="14" spans="1:13" s="142" customFormat="1" ht="19.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SUM(E15:E15)</f>
        <v>9000</v>
      </c>
      <c r="F14" s="63">
        <f>SUM(F15:F15)</f>
        <v>8300.5</v>
      </c>
      <c r="G14" s="63">
        <f>SUM(G15:G15)</f>
        <v>9000</v>
      </c>
      <c r="H14" s="63">
        <f>IF(E14=0,,F14/E14*100)</f>
        <v>92.22777777777777</v>
      </c>
      <c r="I14" s="144"/>
      <c r="J14" s="144"/>
      <c r="K14" s="144"/>
      <c r="L14" s="144"/>
      <c r="M14" s="144"/>
    </row>
    <row r="15" spans="1:8" s="144" customFormat="1" ht="19.5" customHeight="1">
      <c r="A15" s="68">
        <v>635006</v>
      </c>
      <c r="B15" s="73" t="s">
        <v>1191</v>
      </c>
      <c r="C15" s="32" t="s">
        <v>1035</v>
      </c>
      <c r="D15" s="69" t="s">
        <v>1638</v>
      </c>
      <c r="E15" s="66">
        <v>9000</v>
      </c>
      <c r="F15" s="66">
        <v>8300.5</v>
      </c>
      <c r="G15" s="66">
        <v>9000</v>
      </c>
      <c r="H15" s="66">
        <f>IF(E15=0,,F15/E15*100)</f>
        <v>92.22777777777777</v>
      </c>
    </row>
    <row r="16" spans="1:13" s="142" customFormat="1" ht="19.5" customHeight="1">
      <c r="A16" s="24"/>
      <c r="B16" s="72"/>
      <c r="C16" s="23" t="s">
        <v>892</v>
      </c>
      <c r="D16" s="24" t="s">
        <v>378</v>
      </c>
      <c r="E16" s="31">
        <f>SUM(E14)</f>
        <v>9000</v>
      </c>
      <c r="F16" s="31">
        <f>SUM(F14)</f>
        <v>8300.5</v>
      </c>
      <c r="G16" s="31">
        <f>SUM(G14)</f>
        <v>9000</v>
      </c>
      <c r="H16" s="31">
        <f>IF(E16=0,,F16/E16*100)</f>
        <v>92.22777777777777</v>
      </c>
      <c r="I16" s="144"/>
      <c r="J16" s="144"/>
      <c r="K16" s="144"/>
      <c r="L16" s="144"/>
      <c r="M16" s="144"/>
    </row>
    <row r="17" spans="1:13" s="142" customFormat="1" ht="19.5" customHeight="1">
      <c r="A17" s="145"/>
      <c r="B17" s="146"/>
      <c r="C17" s="147"/>
      <c r="D17" s="148"/>
      <c r="E17" s="145"/>
      <c r="F17" s="145"/>
      <c r="G17" s="145"/>
      <c r="H17" s="145"/>
      <c r="I17" s="144"/>
      <c r="J17" s="144"/>
      <c r="K17" s="144"/>
      <c r="L17" s="144"/>
      <c r="M17" s="144"/>
    </row>
    <row r="18" spans="1:13" s="142" customFormat="1" ht="19.5" customHeight="1">
      <c r="A18" s="334" t="s">
        <v>979</v>
      </c>
      <c r="B18" s="334"/>
      <c r="C18" s="334"/>
      <c r="D18" s="334"/>
      <c r="E18" s="334"/>
      <c r="F18" s="334"/>
      <c r="G18" s="334"/>
      <c r="H18" s="335"/>
      <c r="I18" s="144"/>
      <c r="J18" s="144"/>
      <c r="K18" s="144"/>
      <c r="L18" s="144"/>
      <c r="M18" s="144"/>
    </row>
    <row r="19" spans="1:13" s="142" customFormat="1" ht="19.5" customHeight="1">
      <c r="A19" s="336" t="s">
        <v>1343</v>
      </c>
      <c r="B19" s="337"/>
      <c r="C19" s="337"/>
      <c r="D19" s="337"/>
      <c r="E19" s="337"/>
      <c r="F19" s="337"/>
      <c r="G19" s="337"/>
      <c r="H19" s="337"/>
      <c r="I19" s="144"/>
      <c r="J19" s="144"/>
      <c r="K19" s="144"/>
      <c r="L19" s="144"/>
      <c r="M19" s="144"/>
    </row>
    <row r="20" spans="1:13" s="142" customFormat="1" ht="19.5" customHeight="1">
      <c r="A20" s="337"/>
      <c r="B20" s="337"/>
      <c r="C20" s="337"/>
      <c r="D20" s="337"/>
      <c r="E20" s="337"/>
      <c r="F20" s="337"/>
      <c r="G20" s="337"/>
      <c r="H20" s="337"/>
      <c r="I20" s="144"/>
      <c r="J20" s="144"/>
      <c r="K20" s="144"/>
      <c r="L20" s="144"/>
      <c r="M20" s="144"/>
    </row>
    <row r="21" spans="1:13" s="142" customFormat="1" ht="19.5" customHeight="1">
      <c r="A21" s="145"/>
      <c r="B21" s="146"/>
      <c r="C21" s="147"/>
      <c r="D21" s="148"/>
      <c r="E21" s="145"/>
      <c r="F21" s="145"/>
      <c r="G21" s="145"/>
      <c r="H21" s="145"/>
      <c r="I21" s="144"/>
      <c r="J21" s="144"/>
      <c r="K21" s="144"/>
      <c r="L21" s="144"/>
      <c r="M21" s="144"/>
    </row>
    <row r="22" spans="1:13" s="142" customFormat="1" ht="19.5" customHeight="1">
      <c r="A22" s="18" t="s">
        <v>1037</v>
      </c>
      <c r="B22" s="62" t="s">
        <v>1192</v>
      </c>
      <c r="C22" s="27" t="s">
        <v>389</v>
      </c>
      <c r="D22" s="19" t="s">
        <v>1036</v>
      </c>
      <c r="E22" s="40" t="s">
        <v>376</v>
      </c>
      <c r="F22" s="40" t="s">
        <v>152</v>
      </c>
      <c r="G22" s="40" t="s">
        <v>153</v>
      </c>
      <c r="H22" s="18" t="s">
        <v>377</v>
      </c>
      <c r="I22" s="144"/>
      <c r="J22" s="144"/>
      <c r="K22" s="144"/>
      <c r="L22" s="144"/>
      <c r="M22" s="144"/>
    </row>
    <row r="23" spans="1:13" s="142" customFormat="1" ht="19.5" customHeight="1">
      <c r="A23" s="76" t="s">
        <v>382</v>
      </c>
      <c r="B23" s="77" t="s">
        <v>383</v>
      </c>
      <c r="C23" s="78" t="s">
        <v>384</v>
      </c>
      <c r="D23" s="79" t="s">
        <v>374</v>
      </c>
      <c r="E23" s="80"/>
      <c r="F23" s="80"/>
      <c r="G23" s="80"/>
      <c r="H23" s="80"/>
      <c r="I23" s="144"/>
      <c r="J23" s="144"/>
      <c r="K23" s="144"/>
      <c r="L23" s="144"/>
      <c r="M23" s="144"/>
    </row>
    <row r="24" spans="1:13" s="142" customFormat="1" ht="19.5" customHeight="1">
      <c r="A24" s="47" t="s">
        <v>385</v>
      </c>
      <c r="B24" s="47" t="s">
        <v>386</v>
      </c>
      <c r="C24" s="25" t="s">
        <v>387</v>
      </c>
      <c r="D24" s="143" t="s">
        <v>388</v>
      </c>
      <c r="E24" s="63">
        <f>SUM(E25:E29)</f>
        <v>80200</v>
      </c>
      <c r="F24" s="63">
        <f>SUM(F25:F29)</f>
        <v>80200</v>
      </c>
      <c r="G24" s="63">
        <f>SUM(G25:G29)</f>
        <v>80200</v>
      </c>
      <c r="H24" s="63">
        <f aca="true" t="shared" si="0" ref="H24:H30">IF(E24=0,,F24/E24*100)</f>
        <v>100</v>
      </c>
      <c r="I24" s="144"/>
      <c r="J24" s="144"/>
      <c r="K24" s="144"/>
      <c r="L24" s="144"/>
      <c r="M24" s="144"/>
    </row>
    <row r="25" spans="1:13" s="142" customFormat="1" ht="19.5" customHeight="1">
      <c r="A25" s="65">
        <v>642001</v>
      </c>
      <c r="B25" s="64" t="s">
        <v>1193</v>
      </c>
      <c r="C25" s="65" t="s">
        <v>892</v>
      </c>
      <c r="D25" s="70" t="s">
        <v>1639</v>
      </c>
      <c r="E25" s="66">
        <v>700</v>
      </c>
      <c r="F25" s="34">
        <v>700</v>
      </c>
      <c r="G25" s="34">
        <v>700</v>
      </c>
      <c r="H25" s="34">
        <f t="shared" si="0"/>
        <v>100</v>
      </c>
      <c r="I25" s="144"/>
      <c r="J25" s="144"/>
      <c r="K25" s="144"/>
      <c r="L25" s="144"/>
      <c r="M25" s="144"/>
    </row>
    <row r="26" spans="1:13" s="142" customFormat="1" ht="19.5" customHeight="1">
      <c r="A26" s="65">
        <v>642001</v>
      </c>
      <c r="B26" s="64" t="s">
        <v>1424</v>
      </c>
      <c r="C26" s="65" t="s">
        <v>892</v>
      </c>
      <c r="D26" s="70" t="s">
        <v>1038</v>
      </c>
      <c r="E26" s="66">
        <v>500</v>
      </c>
      <c r="F26" s="34">
        <v>500</v>
      </c>
      <c r="G26" s="34">
        <v>500</v>
      </c>
      <c r="H26" s="34">
        <f t="shared" si="0"/>
        <v>100</v>
      </c>
      <c r="I26" s="144"/>
      <c r="J26" s="144"/>
      <c r="K26" s="144"/>
      <c r="L26" s="144"/>
      <c r="M26" s="144"/>
    </row>
    <row r="27" spans="1:13" s="142" customFormat="1" ht="19.5" customHeight="1">
      <c r="A27" s="65">
        <v>642001</v>
      </c>
      <c r="B27" s="64" t="s">
        <v>1425</v>
      </c>
      <c r="C27" s="65" t="s">
        <v>892</v>
      </c>
      <c r="D27" s="70" t="s">
        <v>1039</v>
      </c>
      <c r="E27" s="66">
        <v>20000</v>
      </c>
      <c r="F27" s="34">
        <v>20000</v>
      </c>
      <c r="G27" s="34">
        <v>20000</v>
      </c>
      <c r="H27" s="34">
        <f t="shared" si="0"/>
        <v>100</v>
      </c>
      <c r="I27" s="144"/>
      <c r="J27" s="144"/>
      <c r="K27" s="144"/>
      <c r="L27" s="144"/>
      <c r="M27" s="144"/>
    </row>
    <row r="28" spans="1:13" s="142" customFormat="1" ht="19.5" customHeight="1">
      <c r="A28" s="65">
        <v>642001</v>
      </c>
      <c r="B28" s="64" t="s">
        <v>1426</v>
      </c>
      <c r="C28" s="65" t="s">
        <v>892</v>
      </c>
      <c r="D28" s="70" t="s">
        <v>59</v>
      </c>
      <c r="E28" s="66">
        <v>59000</v>
      </c>
      <c r="F28" s="34">
        <v>59000</v>
      </c>
      <c r="G28" s="34">
        <v>59000</v>
      </c>
      <c r="H28" s="34">
        <f t="shared" si="0"/>
        <v>100</v>
      </c>
      <c r="I28" s="144"/>
      <c r="J28" s="144"/>
      <c r="K28" s="144"/>
      <c r="L28" s="144"/>
      <c r="M28" s="144"/>
    </row>
    <row r="29" spans="1:13" s="142" customFormat="1" ht="19.5" customHeight="1">
      <c r="A29" s="65">
        <v>644002</v>
      </c>
      <c r="B29" s="64" t="s">
        <v>1640</v>
      </c>
      <c r="C29" s="65" t="s">
        <v>892</v>
      </c>
      <c r="D29" s="70" t="s">
        <v>1427</v>
      </c>
      <c r="E29" s="66">
        <v>0</v>
      </c>
      <c r="F29" s="34"/>
      <c r="G29" s="34"/>
      <c r="H29" s="34">
        <f t="shared" si="0"/>
        <v>0</v>
      </c>
      <c r="I29" s="144"/>
      <c r="J29" s="144"/>
      <c r="K29" s="144"/>
      <c r="L29" s="144"/>
      <c r="M29" s="144"/>
    </row>
    <row r="30" spans="1:13" s="142" customFormat="1" ht="19.5" customHeight="1">
      <c r="A30" s="24"/>
      <c r="B30" s="72"/>
      <c r="C30" s="23" t="s">
        <v>892</v>
      </c>
      <c r="D30" s="24" t="s">
        <v>378</v>
      </c>
      <c r="E30" s="31">
        <f>SUM(E24)</f>
        <v>80200</v>
      </c>
      <c r="F30" s="31">
        <f>SUM(F24)</f>
        <v>80200</v>
      </c>
      <c r="G30" s="31">
        <f>SUM(G24)</f>
        <v>80200</v>
      </c>
      <c r="H30" s="31">
        <f t="shared" si="0"/>
        <v>100</v>
      </c>
      <c r="I30" s="144"/>
      <c r="J30" s="144"/>
      <c r="K30" s="144"/>
      <c r="L30" s="144"/>
      <c r="M30" s="144"/>
    </row>
    <row r="31" spans="1:13" s="142" customFormat="1" ht="19.5" customHeight="1">
      <c r="A31" s="145"/>
      <c r="B31" s="146"/>
      <c r="C31" s="147"/>
      <c r="D31" s="148"/>
      <c r="E31" s="145"/>
      <c r="F31" s="145"/>
      <c r="G31" s="145"/>
      <c r="H31" s="145"/>
      <c r="I31" s="144"/>
      <c r="J31" s="144"/>
      <c r="K31" s="144"/>
      <c r="L31" s="144"/>
      <c r="M31" s="144"/>
    </row>
    <row r="32" spans="1:13" s="142" customFormat="1" ht="19.5" customHeight="1">
      <c r="A32" s="334" t="s">
        <v>979</v>
      </c>
      <c r="B32" s="334"/>
      <c r="C32" s="334"/>
      <c r="D32" s="334"/>
      <c r="E32" s="334"/>
      <c r="F32" s="334"/>
      <c r="G32" s="334"/>
      <c r="H32" s="335"/>
      <c r="I32" s="144"/>
      <c r="J32" s="144"/>
      <c r="K32" s="144"/>
      <c r="L32" s="144"/>
      <c r="M32" s="144"/>
    </row>
    <row r="33" spans="1:13" s="142" customFormat="1" ht="19.5" customHeight="1">
      <c r="A33" s="336" t="s">
        <v>1344</v>
      </c>
      <c r="B33" s="337"/>
      <c r="C33" s="337"/>
      <c r="D33" s="337"/>
      <c r="E33" s="337"/>
      <c r="F33" s="337"/>
      <c r="G33" s="337"/>
      <c r="H33" s="337"/>
      <c r="I33" s="144"/>
      <c r="J33" s="144"/>
      <c r="K33" s="144"/>
      <c r="L33" s="144"/>
      <c r="M33" s="144"/>
    </row>
    <row r="34" spans="1:13" s="142" customFormat="1" ht="19.5" customHeight="1">
      <c r="A34" s="337"/>
      <c r="B34" s="337"/>
      <c r="C34" s="337"/>
      <c r="D34" s="337"/>
      <c r="E34" s="337"/>
      <c r="F34" s="337"/>
      <c r="G34" s="337"/>
      <c r="H34" s="337"/>
      <c r="I34" s="144"/>
      <c r="J34" s="144"/>
      <c r="K34" s="144"/>
      <c r="L34" s="144"/>
      <c r="M34" s="144"/>
    </row>
    <row r="35" spans="1:13" s="142" customFormat="1" ht="19.5" customHeight="1">
      <c r="A35" s="145"/>
      <c r="B35" s="146"/>
      <c r="C35" s="147"/>
      <c r="D35" s="148"/>
      <c r="E35" s="145"/>
      <c r="F35" s="145"/>
      <c r="G35" s="145"/>
      <c r="H35" s="145"/>
      <c r="I35" s="144"/>
      <c r="J35" s="144"/>
      <c r="K35" s="144"/>
      <c r="L35" s="144"/>
      <c r="M35" s="144"/>
    </row>
    <row r="36" spans="1:13" s="142" customFormat="1" ht="19.5" customHeight="1">
      <c r="A36" s="18" t="s">
        <v>1037</v>
      </c>
      <c r="B36" s="131" t="s">
        <v>1194</v>
      </c>
      <c r="C36" s="27" t="s">
        <v>389</v>
      </c>
      <c r="D36" s="19" t="s">
        <v>1195</v>
      </c>
      <c r="E36" s="40" t="s">
        <v>376</v>
      </c>
      <c r="F36" s="40" t="s">
        <v>152</v>
      </c>
      <c r="G36" s="40" t="s">
        <v>153</v>
      </c>
      <c r="H36" s="18" t="s">
        <v>377</v>
      </c>
      <c r="I36" s="144"/>
      <c r="J36" s="144"/>
      <c r="K36" s="144"/>
      <c r="L36" s="144"/>
      <c r="M36" s="144"/>
    </row>
    <row r="37" spans="1:13" s="142" customFormat="1" ht="19.5" customHeight="1">
      <c r="A37" s="76" t="s">
        <v>382</v>
      </c>
      <c r="B37" s="140" t="s">
        <v>383</v>
      </c>
      <c r="C37" s="78" t="s">
        <v>384</v>
      </c>
      <c r="D37" s="79" t="s">
        <v>374</v>
      </c>
      <c r="E37" s="80"/>
      <c r="F37" s="80"/>
      <c r="G37" s="80"/>
      <c r="H37" s="80"/>
      <c r="I37" s="144"/>
      <c r="J37" s="144"/>
      <c r="K37" s="144"/>
      <c r="L37" s="144"/>
      <c r="M37" s="144"/>
    </row>
    <row r="38" spans="1:13" s="142" customFormat="1" ht="19.5" customHeight="1">
      <c r="A38" s="47" t="s">
        <v>274</v>
      </c>
      <c r="B38" s="47" t="s">
        <v>275</v>
      </c>
      <c r="C38" s="25" t="s">
        <v>387</v>
      </c>
      <c r="D38" s="17" t="s">
        <v>276</v>
      </c>
      <c r="E38" s="26">
        <f>SUM(E39:E41)</f>
        <v>0</v>
      </c>
      <c r="F38" s="26">
        <f>SUM(F39:F41)</f>
        <v>2040.48</v>
      </c>
      <c r="G38" s="26">
        <f>SUM(G39:G41)</f>
        <v>3000</v>
      </c>
      <c r="H38" s="26">
        <f>IF(E38=0,,F38/E38*100)</f>
        <v>0</v>
      </c>
      <c r="I38" s="144"/>
      <c r="J38" s="144"/>
      <c r="K38" s="144"/>
      <c r="L38" s="144"/>
      <c r="M38" s="144"/>
    </row>
    <row r="39" spans="1:13" s="142" customFormat="1" ht="19.5" customHeight="1">
      <c r="A39" s="68">
        <v>600</v>
      </c>
      <c r="B39" s="73" t="s">
        <v>510</v>
      </c>
      <c r="C39" s="32" t="s">
        <v>892</v>
      </c>
      <c r="D39" s="70" t="s">
        <v>1115</v>
      </c>
      <c r="E39" s="66">
        <v>0</v>
      </c>
      <c r="F39" s="66">
        <v>0</v>
      </c>
      <c r="G39" s="66">
        <v>0</v>
      </c>
      <c r="H39" s="67">
        <f>IF(E39=0,,F39/E39*100)</f>
        <v>0</v>
      </c>
      <c r="I39" s="144"/>
      <c r="J39" s="144"/>
      <c r="K39" s="144"/>
      <c r="L39" s="144"/>
      <c r="M39" s="144"/>
    </row>
    <row r="40" spans="1:13" s="142" customFormat="1" ht="19.5" customHeight="1">
      <c r="A40" s="68">
        <v>716</v>
      </c>
      <c r="B40" s="73" t="s">
        <v>511</v>
      </c>
      <c r="C40" s="32" t="s">
        <v>892</v>
      </c>
      <c r="D40" s="69" t="s">
        <v>1542</v>
      </c>
      <c r="E40" s="34">
        <v>0</v>
      </c>
      <c r="F40" s="34">
        <v>0</v>
      </c>
      <c r="G40" s="34">
        <v>0</v>
      </c>
      <c r="H40" s="34">
        <f>IF(E40=0,,F40/E40*100)</f>
        <v>0</v>
      </c>
      <c r="I40" s="144"/>
      <c r="J40" s="144"/>
      <c r="K40" s="144"/>
      <c r="L40" s="144"/>
      <c r="M40" s="144"/>
    </row>
    <row r="41" spans="1:13" s="142" customFormat="1" ht="19.5" customHeight="1">
      <c r="A41" s="68">
        <v>717</v>
      </c>
      <c r="B41" s="73" t="s">
        <v>512</v>
      </c>
      <c r="C41" s="32" t="s">
        <v>1410</v>
      </c>
      <c r="D41" s="69" t="s">
        <v>513</v>
      </c>
      <c r="E41" s="34">
        <v>0</v>
      </c>
      <c r="F41" s="34">
        <v>2040.48</v>
      </c>
      <c r="G41" s="34">
        <v>3000</v>
      </c>
      <c r="H41" s="66">
        <f>IF(E41=0,,F41/E41*100)</f>
        <v>0</v>
      </c>
      <c r="I41" s="144"/>
      <c r="J41" s="144"/>
      <c r="K41" s="144"/>
      <c r="L41" s="144"/>
      <c r="M41" s="144"/>
    </row>
    <row r="42" spans="1:13" s="142" customFormat="1" ht="19.5" customHeight="1">
      <c r="A42" s="24"/>
      <c r="B42" s="72"/>
      <c r="C42" s="23" t="s">
        <v>892</v>
      </c>
      <c r="D42" s="24" t="s">
        <v>378</v>
      </c>
      <c r="E42" s="31">
        <f>SUM(E38)</f>
        <v>0</v>
      </c>
      <c r="F42" s="31">
        <f>SUM(F38)</f>
        <v>2040.48</v>
      </c>
      <c r="G42" s="31">
        <f>SUM(G38)</f>
        <v>3000</v>
      </c>
      <c r="H42" s="31">
        <f>IF(E42=0,,F42/E42*100)</f>
        <v>0</v>
      </c>
      <c r="I42" s="144"/>
      <c r="J42" s="144"/>
      <c r="K42" s="144"/>
      <c r="L42" s="144"/>
      <c r="M42" s="144"/>
    </row>
    <row r="44" spans="1:8" ht="12.75">
      <c r="A44" s="334" t="s">
        <v>979</v>
      </c>
      <c r="B44" s="334"/>
      <c r="C44" s="334"/>
      <c r="D44" s="334"/>
      <c r="E44" s="334"/>
      <c r="F44" s="334"/>
      <c r="G44" s="334"/>
      <c r="H44" s="335"/>
    </row>
    <row r="45" spans="1:8" ht="19.5" customHeight="1">
      <c r="A45" s="336" t="s">
        <v>1345</v>
      </c>
      <c r="B45" s="337"/>
      <c r="C45" s="337"/>
      <c r="D45" s="337"/>
      <c r="E45" s="337"/>
      <c r="F45" s="337"/>
      <c r="G45" s="337"/>
      <c r="H45" s="337"/>
    </row>
    <row r="46" spans="1:8" ht="19.5" customHeight="1">
      <c r="A46" s="337"/>
      <c r="B46" s="337"/>
      <c r="C46" s="337"/>
      <c r="D46" s="337"/>
      <c r="E46" s="337"/>
      <c r="F46" s="337"/>
      <c r="G46" s="337"/>
      <c r="H46" s="337"/>
    </row>
    <row r="49" spans="1:8" ht="19.5" customHeight="1">
      <c r="A49" s="378" t="s">
        <v>1205</v>
      </c>
      <c r="B49" s="378"/>
      <c r="C49" s="378"/>
      <c r="D49" s="378"/>
      <c r="E49" s="368">
        <v>2014</v>
      </c>
      <c r="F49" s="368"/>
      <c r="G49" s="368"/>
      <c r="H49" s="369"/>
    </row>
    <row r="50" spans="1:8" ht="19.5" customHeight="1">
      <c r="A50" s="86" t="s">
        <v>382</v>
      </c>
      <c r="B50" s="37" t="s">
        <v>383</v>
      </c>
      <c r="C50" s="14" t="s">
        <v>384</v>
      </c>
      <c r="D50" s="15" t="s">
        <v>374</v>
      </c>
      <c r="E50" s="86" t="s">
        <v>1115</v>
      </c>
      <c r="F50" s="86" t="s">
        <v>1116</v>
      </c>
      <c r="G50" s="86" t="s">
        <v>381</v>
      </c>
      <c r="H50" s="86" t="s">
        <v>378</v>
      </c>
    </row>
    <row r="51" spans="1:8" ht="19.5" customHeight="1">
      <c r="A51" s="106" t="s">
        <v>1119</v>
      </c>
      <c r="B51" s="359" t="s">
        <v>1189</v>
      </c>
      <c r="C51" s="362" t="s">
        <v>389</v>
      </c>
      <c r="D51" s="365" t="s">
        <v>1190</v>
      </c>
      <c r="E51" s="107">
        <f>SUM(E15:E15)</f>
        <v>9000</v>
      </c>
      <c r="F51" s="107"/>
      <c r="G51" s="107"/>
      <c r="H51" s="107">
        <f>SUM(E51:G51)</f>
        <v>9000</v>
      </c>
    </row>
    <row r="52" spans="1:8" ht="19.5" customHeight="1">
      <c r="A52" s="106" t="s">
        <v>1121</v>
      </c>
      <c r="B52" s="360"/>
      <c r="C52" s="363"/>
      <c r="D52" s="366"/>
      <c r="E52" s="110">
        <f>SUM(F15:F15)</f>
        <v>8300.5</v>
      </c>
      <c r="F52" s="110"/>
      <c r="G52" s="110"/>
      <c r="H52" s="107">
        <f>SUM(E52:G52)</f>
        <v>8300.5</v>
      </c>
    </row>
    <row r="53" spans="1:8" ht="19.5" customHeight="1">
      <c r="A53" s="106" t="s">
        <v>1122</v>
      </c>
      <c r="B53" s="361"/>
      <c r="C53" s="364"/>
      <c r="D53" s="367"/>
      <c r="E53" s="110">
        <f>IF(E51=0,,E52/E51*100)</f>
        <v>92.22777777777777</v>
      </c>
      <c r="F53" s="110">
        <f>IF(F51=0,,F52/F51*100)</f>
        <v>0</v>
      </c>
      <c r="G53" s="110">
        <f>IF(G51=0,,G52/G51*100)</f>
        <v>0</v>
      </c>
      <c r="H53" s="110">
        <f>IF(H51=0,,H52/H51*100)</f>
        <v>92.22777777777777</v>
      </c>
    </row>
    <row r="54" spans="1:8" ht="19.5" customHeight="1">
      <c r="A54" s="106" t="s">
        <v>1119</v>
      </c>
      <c r="B54" s="359" t="s">
        <v>1192</v>
      </c>
      <c r="C54" s="362" t="s">
        <v>389</v>
      </c>
      <c r="D54" s="365" t="s">
        <v>58</v>
      </c>
      <c r="E54" s="110">
        <f>SUM(E25:E29)</f>
        <v>80200</v>
      </c>
      <c r="F54" s="110"/>
      <c r="G54" s="110"/>
      <c r="H54" s="110">
        <f>SUM(E54:G54)</f>
        <v>80200</v>
      </c>
    </row>
    <row r="55" spans="1:8" ht="19.5" customHeight="1">
      <c r="A55" s="106" t="s">
        <v>1121</v>
      </c>
      <c r="B55" s="360"/>
      <c r="C55" s="363"/>
      <c r="D55" s="366"/>
      <c r="E55" s="110">
        <f>SUM(F25:F29)</f>
        <v>80200</v>
      </c>
      <c r="F55" s="110"/>
      <c r="G55" s="110"/>
      <c r="H55" s="110">
        <f>SUM(E55:G55)</f>
        <v>80200</v>
      </c>
    </row>
    <row r="56" spans="1:8" ht="19.5" customHeight="1">
      <c r="A56" s="106" t="s">
        <v>1122</v>
      </c>
      <c r="B56" s="361"/>
      <c r="C56" s="364"/>
      <c r="D56" s="367"/>
      <c r="E56" s="110">
        <f>IF(E54=0,,E55/E54*100)</f>
        <v>100</v>
      </c>
      <c r="F56" s="110">
        <f>IF(F54=0,,F55/F54*100)</f>
        <v>0</v>
      </c>
      <c r="G56" s="110">
        <f>IF(G54=0,,G55/G54*100)</f>
        <v>0</v>
      </c>
      <c r="H56" s="110">
        <f>IF(H54=0,,H55/H54*100)</f>
        <v>100</v>
      </c>
    </row>
    <row r="57" spans="1:8" ht="19.5" customHeight="1">
      <c r="A57" s="106" t="s">
        <v>1119</v>
      </c>
      <c r="B57" s="359" t="s">
        <v>1194</v>
      </c>
      <c r="C57" s="362" t="s">
        <v>389</v>
      </c>
      <c r="D57" s="365" t="s">
        <v>1195</v>
      </c>
      <c r="E57" s="110">
        <f>SUM(E39)</f>
        <v>0</v>
      </c>
      <c r="F57" s="110">
        <f>SUM(E40:E41)</f>
        <v>0</v>
      </c>
      <c r="G57" s="110"/>
      <c r="H57" s="110">
        <f>SUM(E57:G57)</f>
        <v>0</v>
      </c>
    </row>
    <row r="58" spans="1:8" ht="19.5" customHeight="1">
      <c r="A58" s="106" t="s">
        <v>1121</v>
      </c>
      <c r="B58" s="360"/>
      <c r="C58" s="363"/>
      <c r="D58" s="366"/>
      <c r="E58" s="110">
        <f>SUM(F39)</f>
        <v>0</v>
      </c>
      <c r="F58" s="110">
        <f>SUM(F40:F41)</f>
        <v>2040.48</v>
      </c>
      <c r="G58" s="110"/>
      <c r="H58" s="110">
        <f>SUM(E58:G58)</f>
        <v>2040.48</v>
      </c>
    </row>
    <row r="59" spans="1:8" ht="19.5" customHeight="1">
      <c r="A59" s="106" t="s">
        <v>1122</v>
      </c>
      <c r="B59" s="361"/>
      <c r="C59" s="364"/>
      <c r="D59" s="367"/>
      <c r="E59" s="110">
        <f>IF(E57=0,,E58/E57*100)</f>
        <v>0</v>
      </c>
      <c r="F59" s="110">
        <f>IF(F57=0,,F58/F57*100)</f>
        <v>0</v>
      </c>
      <c r="G59" s="110">
        <f>IF(G58=0,,G58/G57*100)</f>
        <v>0</v>
      </c>
      <c r="H59" s="110">
        <f>IF(H57=0,,H58/H57*100)</f>
        <v>0</v>
      </c>
    </row>
    <row r="60" spans="1:8" ht="19.5" customHeight="1">
      <c r="A60" s="111" t="s">
        <v>1119</v>
      </c>
      <c r="B60" s="112"/>
      <c r="C60" s="111"/>
      <c r="D60" s="48" t="s">
        <v>154</v>
      </c>
      <c r="E60" s="113">
        <f aca="true" t="shared" si="1" ref="E60:G61">SUM(E51,E54,E57)</f>
        <v>89200</v>
      </c>
      <c r="F60" s="113">
        <f t="shared" si="1"/>
        <v>0</v>
      </c>
      <c r="G60" s="113">
        <f t="shared" si="1"/>
        <v>0</v>
      </c>
      <c r="H60" s="113">
        <f>SUM(E60:G60)</f>
        <v>89200</v>
      </c>
    </row>
    <row r="61" spans="1:8" ht="19.5" customHeight="1">
      <c r="A61" s="111" t="s">
        <v>1121</v>
      </c>
      <c r="B61" s="112"/>
      <c r="C61" s="111"/>
      <c r="D61" s="48" t="s">
        <v>155</v>
      </c>
      <c r="E61" s="113">
        <f t="shared" si="1"/>
        <v>88500.5</v>
      </c>
      <c r="F61" s="113">
        <f t="shared" si="1"/>
        <v>2040.48</v>
      </c>
      <c r="G61" s="113">
        <f t="shared" si="1"/>
        <v>0</v>
      </c>
      <c r="H61" s="113">
        <f>SUM(E61:G61)</f>
        <v>90540.98</v>
      </c>
    </row>
    <row r="62" spans="1:8" ht="19.5" customHeight="1">
      <c r="A62" s="111" t="s">
        <v>1122</v>
      </c>
      <c r="B62" s="112"/>
      <c r="C62" s="111"/>
      <c r="D62" s="48" t="s">
        <v>1123</v>
      </c>
      <c r="E62" s="113">
        <f>IF(E60=0,,E61/E60*100)</f>
        <v>99.2158071748879</v>
      </c>
      <c r="F62" s="113">
        <f>IF(F60=0,,F61/F60*100)</f>
        <v>0</v>
      </c>
      <c r="G62" s="113">
        <f>IF(G60=0,,G61/G60*100)</f>
        <v>0</v>
      </c>
      <c r="H62" s="113">
        <f>IF(H61=0,,H61/H60*100)</f>
        <v>101.5033408071749</v>
      </c>
    </row>
    <row r="63" spans="1:8" ht="12.75">
      <c r="A63" s="115"/>
      <c r="B63" s="52"/>
      <c r="C63" s="51"/>
      <c r="D63" s="115"/>
      <c r="E63" s="115"/>
      <c r="F63" s="115"/>
      <c r="G63" s="116"/>
      <c r="H63" s="81"/>
    </row>
    <row r="64" spans="1:8" ht="12.75">
      <c r="A64" s="115" t="s">
        <v>1119</v>
      </c>
      <c r="B64" s="52" t="s">
        <v>154</v>
      </c>
      <c r="C64" s="51"/>
      <c r="D64" s="115"/>
      <c r="E64" s="115"/>
      <c r="F64" s="115"/>
      <c r="G64" s="116"/>
      <c r="H64" s="81"/>
    </row>
    <row r="65" spans="1:8" ht="12.75">
      <c r="A65" s="115" t="s">
        <v>1121</v>
      </c>
      <c r="B65" s="52" t="s">
        <v>155</v>
      </c>
      <c r="C65" s="51"/>
      <c r="D65" s="115"/>
      <c r="E65" s="115"/>
      <c r="F65" s="115"/>
      <c r="G65" s="116"/>
      <c r="H65" s="81"/>
    </row>
    <row r="66" spans="1:8" ht="12.75">
      <c r="A66" s="115" t="s">
        <v>1122</v>
      </c>
      <c r="B66" s="52" t="s">
        <v>1123</v>
      </c>
      <c r="C66" s="51"/>
      <c r="D66" s="115"/>
      <c r="E66" s="115"/>
      <c r="F66" s="115"/>
      <c r="G66" s="116"/>
      <c r="H66" s="81"/>
    </row>
    <row r="67" spans="1:8" ht="12.75">
      <c r="A67" s="115"/>
      <c r="B67" s="52"/>
      <c r="C67" s="51"/>
      <c r="D67" s="115"/>
      <c r="E67" s="115"/>
      <c r="F67" s="115"/>
      <c r="G67" s="116"/>
      <c r="H67" s="81"/>
    </row>
    <row r="68" spans="1:8" ht="12.75">
      <c r="A68" s="334" t="s">
        <v>375</v>
      </c>
      <c r="B68" s="334"/>
      <c r="C68" s="334"/>
      <c r="D68" s="334"/>
      <c r="E68" s="334"/>
      <c r="F68" s="334"/>
      <c r="G68" s="334"/>
      <c r="H68" s="81"/>
    </row>
    <row r="69" spans="1:8" ht="12.75">
      <c r="A69" s="336" t="s">
        <v>1346</v>
      </c>
      <c r="B69" s="337"/>
      <c r="C69" s="337"/>
      <c r="D69" s="337"/>
      <c r="E69" s="337"/>
      <c r="F69" s="337"/>
      <c r="G69" s="337"/>
      <c r="H69" s="377"/>
    </row>
    <row r="70" spans="1:8" ht="12.75">
      <c r="A70" s="337"/>
      <c r="B70" s="337"/>
      <c r="C70" s="337"/>
      <c r="D70" s="337"/>
      <c r="E70" s="337"/>
      <c r="F70" s="337"/>
      <c r="G70" s="337"/>
      <c r="H70" s="377"/>
    </row>
    <row r="71" spans="1:8" ht="12.75">
      <c r="A71" s="337"/>
      <c r="B71" s="337"/>
      <c r="C71" s="337"/>
      <c r="D71" s="337"/>
      <c r="E71" s="337"/>
      <c r="F71" s="337"/>
      <c r="G71" s="337"/>
      <c r="H71" s="377"/>
    </row>
    <row r="73" spans="1:5" ht="12.75">
      <c r="A73" s="386" t="s">
        <v>389</v>
      </c>
      <c r="B73" s="386"/>
      <c r="C73" s="386" t="s">
        <v>1190</v>
      </c>
      <c r="D73" s="386"/>
      <c r="E73" s="386"/>
    </row>
    <row r="74" spans="1:5" ht="12.75">
      <c r="A74" s="55" t="s">
        <v>1124</v>
      </c>
      <c r="B74" s="55"/>
      <c r="C74" s="386" t="s">
        <v>1196</v>
      </c>
      <c r="D74" s="386"/>
      <c r="E74" s="386"/>
    </row>
    <row r="75" spans="1:5" ht="12.75">
      <c r="A75" s="386" t="s">
        <v>1125</v>
      </c>
      <c r="B75" s="386"/>
      <c r="C75" s="386" t="s">
        <v>1277</v>
      </c>
      <c r="D75" s="386"/>
      <c r="E75" s="386"/>
    </row>
    <row r="76" spans="1:5" ht="12.75">
      <c r="A76" s="55" t="s">
        <v>1126</v>
      </c>
      <c r="B76" s="55" t="s">
        <v>1127</v>
      </c>
      <c r="C76" s="386" t="s">
        <v>1197</v>
      </c>
      <c r="D76" s="386"/>
      <c r="E76" s="386"/>
    </row>
    <row r="77" spans="1:8" ht="12.75">
      <c r="A77" s="387" t="s">
        <v>1128</v>
      </c>
      <c r="B77" s="387"/>
      <c r="C77" s="387"/>
      <c r="D77" s="373" t="s">
        <v>156</v>
      </c>
      <c r="E77" s="373"/>
      <c r="F77" s="373"/>
      <c r="G77" s="373"/>
      <c r="H77" s="373"/>
    </row>
    <row r="78" spans="1:8" ht="12.75">
      <c r="A78" s="386" t="s">
        <v>1129</v>
      </c>
      <c r="B78" s="386"/>
      <c r="C78" s="386"/>
      <c r="D78" s="371">
        <v>6</v>
      </c>
      <c r="E78" s="374"/>
      <c r="F78" s="374"/>
      <c r="G78" s="374"/>
      <c r="H78" s="374"/>
    </row>
    <row r="79" spans="1:8" ht="12.75">
      <c r="A79" s="386" t="s">
        <v>1130</v>
      </c>
      <c r="B79" s="386"/>
      <c r="C79" s="386"/>
      <c r="D79" s="371">
        <v>5</v>
      </c>
      <c r="E79" s="374"/>
      <c r="F79" s="374"/>
      <c r="G79" s="374"/>
      <c r="H79" s="374"/>
    </row>
    <row r="80" spans="1:8" ht="12.75">
      <c r="A80" s="386" t="s">
        <v>377</v>
      </c>
      <c r="B80" s="386"/>
      <c r="C80" s="386"/>
      <c r="D80" s="372">
        <f>IF(D78=0,,D79/D78*100)</f>
        <v>83.33333333333334</v>
      </c>
      <c r="E80" s="376"/>
      <c r="F80" s="376"/>
      <c r="G80" s="376"/>
      <c r="H80" s="376"/>
    </row>
    <row r="81" spans="1:5" ht="12.75">
      <c r="A81" s="56"/>
      <c r="B81" s="56"/>
      <c r="C81" s="56"/>
      <c r="D81" s="56"/>
      <c r="E81" s="56"/>
    </row>
    <row r="82" spans="1:5" ht="12.75">
      <c r="A82" s="55" t="s">
        <v>1126</v>
      </c>
      <c r="B82" s="55" t="s">
        <v>1127</v>
      </c>
      <c r="C82" s="386" t="s">
        <v>1165</v>
      </c>
      <c r="D82" s="386"/>
      <c r="E82" s="386"/>
    </row>
    <row r="83" spans="1:8" ht="12.75">
      <c r="A83" s="386" t="s">
        <v>1134</v>
      </c>
      <c r="B83" s="386"/>
      <c r="C83" s="386"/>
      <c r="D83" s="371">
        <v>30</v>
      </c>
      <c r="E83" s="374"/>
      <c r="F83" s="374"/>
      <c r="G83" s="374"/>
      <c r="H83" s="374"/>
    </row>
    <row r="84" spans="1:8" ht="12.75">
      <c r="A84" s="386" t="s">
        <v>1130</v>
      </c>
      <c r="B84" s="386"/>
      <c r="C84" s="386"/>
      <c r="D84" s="371">
        <v>40</v>
      </c>
      <c r="E84" s="374"/>
      <c r="F84" s="374"/>
      <c r="G84" s="374"/>
      <c r="H84" s="374"/>
    </row>
    <row r="85" spans="1:8" ht="12.75">
      <c r="A85" s="386" t="s">
        <v>377</v>
      </c>
      <c r="B85" s="386"/>
      <c r="C85" s="386"/>
      <c r="D85" s="372">
        <f>IF(D83=0,,D84/D83*100)</f>
        <v>133.33333333333331</v>
      </c>
      <c r="E85" s="376"/>
      <c r="F85" s="376"/>
      <c r="G85" s="376"/>
      <c r="H85" s="376"/>
    </row>
    <row r="86" spans="1:8" ht="12.75">
      <c r="A86" s="386"/>
      <c r="B86" s="386"/>
      <c r="C86" s="386"/>
      <c r="D86" s="371"/>
      <c r="E86" s="374"/>
      <c r="F86" s="374"/>
      <c r="G86" s="374"/>
      <c r="H86" s="374"/>
    </row>
    <row r="87" spans="1:5" ht="12.75">
      <c r="A87" s="55" t="s">
        <v>1126</v>
      </c>
      <c r="B87" s="55" t="s">
        <v>1127</v>
      </c>
      <c r="C87" s="386" t="s">
        <v>1198</v>
      </c>
      <c r="D87" s="386"/>
      <c r="E87" s="386"/>
    </row>
    <row r="88" spans="1:8" ht="12.75">
      <c r="A88" s="386" t="s">
        <v>1134</v>
      </c>
      <c r="B88" s="386"/>
      <c r="C88" s="386"/>
      <c r="D88" s="371">
        <v>0</v>
      </c>
      <c r="E88" s="374"/>
      <c r="F88" s="374"/>
      <c r="G88" s="374"/>
      <c r="H88" s="374"/>
    </row>
    <row r="89" spans="1:8" ht="12.75">
      <c r="A89" s="386" t="s">
        <v>1130</v>
      </c>
      <c r="B89" s="386"/>
      <c r="C89" s="386"/>
      <c r="D89" s="371">
        <v>0</v>
      </c>
      <c r="E89" s="374"/>
      <c r="F89" s="374"/>
      <c r="G89" s="374"/>
      <c r="H89" s="374"/>
    </row>
    <row r="90" spans="1:8" ht="12.75">
      <c r="A90" s="386" t="s">
        <v>377</v>
      </c>
      <c r="B90" s="386"/>
      <c r="C90" s="386"/>
      <c r="D90" s="372">
        <f>IF(D88=0,,D89/D88*100)</f>
        <v>0</v>
      </c>
      <c r="E90" s="376"/>
      <c r="F90" s="376"/>
      <c r="G90" s="376"/>
      <c r="H90" s="376"/>
    </row>
    <row r="91" spans="1:8" ht="12.75">
      <c r="A91" s="386"/>
      <c r="B91" s="386"/>
      <c r="C91" s="386"/>
      <c r="D91" s="371"/>
      <c r="E91" s="374"/>
      <c r="F91" s="374"/>
      <c r="G91" s="374"/>
      <c r="H91" s="374"/>
    </row>
    <row r="93" spans="1:8" ht="12.75">
      <c r="A93" s="334" t="s">
        <v>375</v>
      </c>
      <c r="B93" s="334"/>
      <c r="C93" s="334"/>
      <c r="D93" s="334"/>
      <c r="E93" s="334"/>
      <c r="F93" s="334"/>
      <c r="G93" s="334"/>
      <c r="H93" s="81"/>
    </row>
    <row r="94" spans="1:8" ht="12.75">
      <c r="A94" s="336" t="s">
        <v>304</v>
      </c>
      <c r="B94" s="337"/>
      <c r="C94" s="337"/>
      <c r="D94" s="337"/>
      <c r="E94" s="337"/>
      <c r="F94" s="337"/>
      <c r="G94" s="337"/>
      <c r="H94" s="377"/>
    </row>
    <row r="95" spans="1:8" ht="12.75">
      <c r="A95" s="337"/>
      <c r="B95" s="337"/>
      <c r="C95" s="337"/>
      <c r="D95" s="337"/>
      <c r="E95" s="337"/>
      <c r="F95" s="337"/>
      <c r="G95" s="337"/>
      <c r="H95" s="377"/>
    </row>
    <row r="96" spans="1:8" ht="12.75">
      <c r="A96" s="337"/>
      <c r="B96" s="337"/>
      <c r="C96" s="337"/>
      <c r="D96" s="337"/>
      <c r="E96" s="337"/>
      <c r="F96" s="337"/>
      <c r="G96" s="337"/>
      <c r="H96" s="377"/>
    </row>
    <row r="98" spans="1:5" ht="12.75">
      <c r="A98" s="386" t="s">
        <v>389</v>
      </c>
      <c r="B98" s="386"/>
      <c r="C98" s="386" t="s">
        <v>58</v>
      </c>
      <c r="D98" s="386"/>
      <c r="E98" s="386"/>
    </row>
    <row r="99" spans="1:5" ht="12.75">
      <c r="A99" s="55" t="s">
        <v>1124</v>
      </c>
      <c r="B99" s="55"/>
      <c r="C99" s="386" t="s">
        <v>1199</v>
      </c>
      <c r="D99" s="386"/>
      <c r="E99" s="386"/>
    </row>
    <row r="100" spans="1:5" ht="12.75">
      <c r="A100" s="386" t="s">
        <v>1125</v>
      </c>
      <c r="B100" s="386"/>
      <c r="C100" s="386" t="s">
        <v>1277</v>
      </c>
      <c r="D100" s="386"/>
      <c r="E100" s="386"/>
    </row>
    <row r="101" spans="1:5" ht="12.75">
      <c r="A101" s="55" t="s">
        <v>1126</v>
      </c>
      <c r="B101" s="55" t="s">
        <v>1127</v>
      </c>
      <c r="C101" s="386" t="s">
        <v>1200</v>
      </c>
      <c r="D101" s="386"/>
      <c r="E101" s="386"/>
    </row>
    <row r="102" spans="1:8" ht="12.75">
      <c r="A102" s="387" t="s">
        <v>1128</v>
      </c>
      <c r="B102" s="387"/>
      <c r="C102" s="387"/>
      <c r="D102" s="373" t="s">
        <v>156</v>
      </c>
      <c r="E102" s="373"/>
      <c r="F102" s="373"/>
      <c r="G102" s="373"/>
      <c r="H102" s="373"/>
    </row>
    <row r="103" spans="1:8" ht="12.75">
      <c r="A103" s="386" t="s">
        <v>1129</v>
      </c>
      <c r="B103" s="386"/>
      <c r="C103" s="386"/>
      <c r="D103" s="371">
        <v>87</v>
      </c>
      <c r="E103" s="374"/>
      <c r="F103" s="374"/>
      <c r="G103" s="374"/>
      <c r="H103" s="374"/>
    </row>
    <row r="104" spans="1:8" ht="12.75">
      <c r="A104" s="386" t="s">
        <v>1130</v>
      </c>
      <c r="B104" s="386"/>
      <c r="C104" s="386"/>
      <c r="D104" s="371">
        <v>109</v>
      </c>
      <c r="E104" s="374"/>
      <c r="F104" s="374"/>
      <c r="G104" s="374"/>
      <c r="H104" s="374"/>
    </row>
    <row r="105" spans="1:8" ht="12.75">
      <c r="A105" s="386" t="s">
        <v>377</v>
      </c>
      <c r="B105" s="386"/>
      <c r="C105" s="386"/>
      <c r="D105" s="372">
        <f>IF(D103=0,,D104/D103*100)</f>
        <v>125.28735632183907</v>
      </c>
      <c r="E105" s="376"/>
      <c r="F105" s="376"/>
      <c r="G105" s="376"/>
      <c r="H105" s="376"/>
    </row>
    <row r="106" spans="1:5" ht="12.75">
      <c r="A106" s="56"/>
      <c r="B106" s="56"/>
      <c r="C106" s="56"/>
      <c r="D106" s="56"/>
      <c r="E106" s="56"/>
    </row>
    <row r="107" spans="1:5" ht="12.75">
      <c r="A107" s="55" t="s">
        <v>1126</v>
      </c>
      <c r="B107" s="55" t="s">
        <v>1127</v>
      </c>
      <c r="C107" s="386" t="s">
        <v>1201</v>
      </c>
      <c r="D107" s="386"/>
      <c r="E107" s="386"/>
    </row>
    <row r="108" spans="1:8" ht="12.75">
      <c r="A108" s="386" t="s">
        <v>1134</v>
      </c>
      <c r="B108" s="386"/>
      <c r="C108" s="386"/>
      <c r="D108" s="371">
        <v>200</v>
      </c>
      <c r="E108" s="374"/>
      <c r="F108" s="374"/>
      <c r="G108" s="374"/>
      <c r="H108" s="374"/>
    </row>
    <row r="109" spans="1:8" ht="12.75">
      <c r="A109" s="386" t="s">
        <v>1130</v>
      </c>
      <c r="B109" s="386"/>
      <c r="C109" s="386"/>
      <c r="D109" s="371">
        <v>290</v>
      </c>
      <c r="E109" s="374"/>
      <c r="F109" s="374"/>
      <c r="G109" s="374"/>
      <c r="H109" s="374"/>
    </row>
    <row r="110" spans="1:8" ht="12.75">
      <c r="A110" s="386" t="s">
        <v>377</v>
      </c>
      <c r="B110" s="386"/>
      <c r="C110" s="386"/>
      <c r="D110" s="372">
        <f>IF(D108=0,,D109/D108*100)</f>
        <v>145</v>
      </c>
      <c r="E110" s="376"/>
      <c r="F110" s="376"/>
      <c r="G110" s="376"/>
      <c r="H110" s="376"/>
    </row>
    <row r="111" spans="1:8" ht="12.75">
      <c r="A111" s="386"/>
      <c r="B111" s="386"/>
      <c r="C111" s="386"/>
      <c r="D111" s="371"/>
      <c r="E111" s="374"/>
      <c r="F111" s="374"/>
      <c r="G111" s="374"/>
      <c r="H111" s="374"/>
    </row>
    <row r="112" spans="1:5" ht="12.75">
      <c r="A112" s="55" t="s">
        <v>1126</v>
      </c>
      <c r="B112" s="55" t="s">
        <v>1127</v>
      </c>
      <c r="C112" s="386" t="s">
        <v>1202</v>
      </c>
      <c r="D112" s="386"/>
      <c r="E112" s="386"/>
    </row>
    <row r="113" spans="1:8" ht="12.75">
      <c r="A113" s="386" t="s">
        <v>1134</v>
      </c>
      <c r="B113" s="386"/>
      <c r="C113" s="386"/>
      <c r="D113" s="371">
        <v>8</v>
      </c>
      <c r="E113" s="374"/>
      <c r="F113" s="374"/>
      <c r="G113" s="374"/>
      <c r="H113" s="374"/>
    </row>
    <row r="114" spans="1:8" ht="12.75">
      <c r="A114" s="386" t="s">
        <v>1130</v>
      </c>
      <c r="B114" s="386"/>
      <c r="C114" s="386"/>
      <c r="D114" s="371">
        <v>18</v>
      </c>
      <c r="E114" s="374"/>
      <c r="F114" s="374"/>
      <c r="G114" s="374"/>
      <c r="H114" s="374"/>
    </row>
    <row r="115" spans="1:8" ht="12.75">
      <c r="A115" s="386" t="s">
        <v>377</v>
      </c>
      <c r="B115" s="386"/>
      <c r="C115" s="386"/>
      <c r="D115" s="372">
        <f>IF(D113=0,,D114/D113*100)</f>
        <v>225</v>
      </c>
      <c r="E115" s="376"/>
      <c r="F115" s="376"/>
      <c r="G115" s="376"/>
      <c r="H115" s="376"/>
    </row>
    <row r="116" spans="1:8" ht="12.75">
      <c r="A116" s="386"/>
      <c r="B116" s="386"/>
      <c r="C116" s="386"/>
      <c r="D116" s="371"/>
      <c r="E116" s="374"/>
      <c r="F116" s="374"/>
      <c r="G116" s="374"/>
      <c r="H116" s="374"/>
    </row>
    <row r="118" spans="1:8" ht="12.75">
      <c r="A118" s="334" t="s">
        <v>375</v>
      </c>
      <c r="B118" s="334"/>
      <c r="C118" s="334"/>
      <c r="D118" s="334"/>
      <c r="E118" s="334"/>
      <c r="F118" s="334"/>
      <c r="G118" s="334"/>
      <c r="H118" s="81"/>
    </row>
    <row r="119" spans="1:8" ht="12.75">
      <c r="A119" s="336" t="s">
        <v>305</v>
      </c>
      <c r="B119" s="337"/>
      <c r="C119" s="337"/>
      <c r="D119" s="337"/>
      <c r="E119" s="337"/>
      <c r="F119" s="337"/>
      <c r="G119" s="337"/>
      <c r="H119" s="377"/>
    </row>
    <row r="120" spans="1:8" ht="12.75">
      <c r="A120" s="337"/>
      <c r="B120" s="337"/>
      <c r="C120" s="337"/>
      <c r="D120" s="337"/>
      <c r="E120" s="337"/>
      <c r="F120" s="337"/>
      <c r="G120" s="337"/>
      <c r="H120" s="377"/>
    </row>
    <row r="121" spans="1:8" ht="12.75">
      <c r="A121" s="337"/>
      <c r="B121" s="337"/>
      <c r="C121" s="337"/>
      <c r="D121" s="337"/>
      <c r="E121" s="337"/>
      <c r="F121" s="337"/>
      <c r="G121" s="337"/>
      <c r="H121" s="377"/>
    </row>
    <row r="122" spans="1:5" ht="12.75">
      <c r="A122" s="386" t="s">
        <v>389</v>
      </c>
      <c r="B122" s="386"/>
      <c r="C122" s="386" t="s">
        <v>1195</v>
      </c>
      <c r="D122" s="386"/>
      <c r="E122" s="386"/>
    </row>
    <row r="123" spans="1:5" ht="12.75">
      <c r="A123" s="55" t="s">
        <v>1124</v>
      </c>
      <c r="B123" s="55"/>
      <c r="C123" s="386" t="s">
        <v>1203</v>
      </c>
      <c r="D123" s="386"/>
      <c r="E123" s="386"/>
    </row>
    <row r="124" spans="1:5" ht="12.75">
      <c r="A124" s="386" t="s">
        <v>1125</v>
      </c>
      <c r="B124" s="386"/>
      <c r="C124" s="386" t="s">
        <v>1277</v>
      </c>
      <c r="D124" s="386"/>
      <c r="E124" s="386"/>
    </row>
    <row r="125" spans="1:5" ht="12.75">
      <c r="A125" s="55" t="s">
        <v>1126</v>
      </c>
      <c r="B125" s="57" t="s">
        <v>1127</v>
      </c>
      <c r="C125" s="386" t="s">
        <v>1204</v>
      </c>
      <c r="D125" s="386"/>
      <c r="E125" s="386"/>
    </row>
    <row r="126" spans="1:8" ht="12.75">
      <c r="A126" s="387" t="s">
        <v>1128</v>
      </c>
      <c r="B126" s="387"/>
      <c r="C126" s="387"/>
      <c r="D126" s="373" t="s">
        <v>156</v>
      </c>
      <c r="E126" s="373"/>
      <c r="F126" s="373"/>
      <c r="G126" s="373"/>
      <c r="H126" s="373"/>
    </row>
    <row r="127" spans="1:8" ht="12.75">
      <c r="A127" s="386" t="s">
        <v>1129</v>
      </c>
      <c r="B127" s="386"/>
      <c r="C127" s="386"/>
      <c r="D127" s="371">
        <v>1450</v>
      </c>
      <c r="E127" s="374"/>
      <c r="F127" s="374"/>
      <c r="G127" s="374"/>
      <c r="H127" s="374"/>
    </row>
    <row r="128" spans="1:8" ht="12.75">
      <c r="A128" s="386" t="s">
        <v>1130</v>
      </c>
      <c r="B128" s="386"/>
      <c r="C128" s="386"/>
      <c r="D128" s="371">
        <v>1500</v>
      </c>
      <c r="E128" s="374"/>
      <c r="F128" s="374"/>
      <c r="G128" s="374"/>
      <c r="H128" s="374"/>
    </row>
    <row r="129" spans="1:8" ht="12.75">
      <c r="A129" s="386" t="s">
        <v>377</v>
      </c>
      <c r="B129" s="386"/>
      <c r="C129" s="386"/>
      <c r="D129" s="372">
        <f>IF(D127=0,,D128/D127*100)</f>
        <v>103.44827586206897</v>
      </c>
      <c r="E129" s="376"/>
      <c r="F129" s="376"/>
      <c r="G129" s="376"/>
      <c r="H129" s="376"/>
    </row>
    <row r="130" spans="1:5" ht="12.75">
      <c r="A130" s="56"/>
      <c r="B130" s="56"/>
      <c r="C130" s="56"/>
      <c r="D130" s="56"/>
      <c r="E130" s="56"/>
    </row>
    <row r="131" spans="1:5" ht="12.75">
      <c r="A131" s="55" t="s">
        <v>1126</v>
      </c>
      <c r="B131" s="57" t="s">
        <v>1127</v>
      </c>
      <c r="C131" s="386" t="s">
        <v>1202</v>
      </c>
      <c r="D131" s="386"/>
      <c r="E131" s="386"/>
    </row>
    <row r="132" spans="1:8" ht="12.75">
      <c r="A132" s="386" t="s">
        <v>1134</v>
      </c>
      <c r="B132" s="386"/>
      <c r="C132" s="386"/>
      <c r="D132" s="371">
        <v>30</v>
      </c>
      <c r="E132" s="374"/>
      <c r="F132" s="374"/>
      <c r="G132" s="374"/>
      <c r="H132" s="374"/>
    </row>
    <row r="133" spans="1:8" ht="12.75">
      <c r="A133" s="386" t="s">
        <v>1130</v>
      </c>
      <c r="B133" s="386"/>
      <c r="C133" s="386"/>
      <c r="D133" s="371">
        <v>28</v>
      </c>
      <c r="E133" s="374"/>
      <c r="F133" s="374"/>
      <c r="G133" s="374"/>
      <c r="H133" s="374"/>
    </row>
    <row r="134" spans="1:8" ht="12.75">
      <c r="A134" s="386" t="s">
        <v>377</v>
      </c>
      <c r="B134" s="386"/>
      <c r="C134" s="386"/>
      <c r="D134" s="372">
        <f>IF(D132=0,,D133/D132*100)</f>
        <v>93.33333333333333</v>
      </c>
      <c r="E134" s="376"/>
      <c r="F134" s="376"/>
      <c r="G134" s="376"/>
      <c r="H134" s="376"/>
    </row>
    <row r="135" spans="1:8" ht="12.75">
      <c r="A135" s="386"/>
      <c r="B135" s="386"/>
      <c r="C135" s="386"/>
      <c r="D135" s="371"/>
      <c r="E135" s="374"/>
      <c r="F135" s="374"/>
      <c r="G135" s="374"/>
      <c r="H135" s="374"/>
    </row>
    <row r="137" spans="1:8" ht="12.75">
      <c r="A137" s="334" t="s">
        <v>375</v>
      </c>
      <c r="B137" s="334"/>
      <c r="C137" s="334"/>
      <c r="D137" s="334"/>
      <c r="E137" s="334"/>
      <c r="F137" s="334"/>
      <c r="G137" s="334"/>
      <c r="H137" s="81"/>
    </row>
    <row r="138" spans="1:8" ht="12.75">
      <c r="A138" s="336" t="s">
        <v>306</v>
      </c>
      <c r="B138" s="337"/>
      <c r="C138" s="337"/>
      <c r="D138" s="337"/>
      <c r="E138" s="337"/>
      <c r="F138" s="337"/>
      <c r="G138" s="337"/>
      <c r="H138" s="377"/>
    </row>
    <row r="139" spans="1:8" ht="12.75">
      <c r="A139" s="337"/>
      <c r="B139" s="337"/>
      <c r="C139" s="337"/>
      <c r="D139" s="337"/>
      <c r="E139" s="337"/>
      <c r="F139" s="337"/>
      <c r="G139" s="337"/>
      <c r="H139" s="377"/>
    </row>
    <row r="140" spans="1:8" ht="12.75">
      <c r="A140" s="337"/>
      <c r="B140" s="337"/>
      <c r="C140" s="337"/>
      <c r="D140" s="337"/>
      <c r="E140" s="337"/>
      <c r="F140" s="337"/>
      <c r="G140" s="337"/>
      <c r="H140" s="377"/>
    </row>
  </sheetData>
  <sheetProtection/>
  <mergeCells count="113">
    <mergeCell ref="A118:G118"/>
    <mergeCell ref="A119:H121"/>
    <mergeCell ref="A115:C115"/>
    <mergeCell ref="D115:H115"/>
    <mergeCell ref="A116:C116"/>
    <mergeCell ref="D116:H116"/>
    <mergeCell ref="A111:C111"/>
    <mergeCell ref="D111:H111"/>
    <mergeCell ref="C112:E112"/>
    <mergeCell ref="A113:C113"/>
    <mergeCell ref="D113:H113"/>
    <mergeCell ref="A114:C114"/>
    <mergeCell ref="D114:H114"/>
    <mergeCell ref="A108:C108"/>
    <mergeCell ref="D108:H108"/>
    <mergeCell ref="A109:C109"/>
    <mergeCell ref="D109:H109"/>
    <mergeCell ref="A110:C110"/>
    <mergeCell ref="D110:H110"/>
    <mergeCell ref="D103:H103"/>
    <mergeCell ref="A104:C104"/>
    <mergeCell ref="D104:H104"/>
    <mergeCell ref="A105:C105"/>
    <mergeCell ref="D105:H105"/>
    <mergeCell ref="C107:E107"/>
    <mergeCell ref="B54:B56"/>
    <mergeCell ref="A45:H46"/>
    <mergeCell ref="A49:D49"/>
    <mergeCell ref="E49:H49"/>
    <mergeCell ref="B51:B53"/>
    <mergeCell ref="C51:C53"/>
    <mergeCell ref="D51:D53"/>
    <mergeCell ref="C54:C56"/>
    <mergeCell ref="D54:D56"/>
    <mergeCell ref="D135:H135"/>
    <mergeCell ref="A137:G137"/>
    <mergeCell ref="A138:H140"/>
    <mergeCell ref="A134:C134"/>
    <mergeCell ref="A135:C135"/>
    <mergeCell ref="D134:H134"/>
    <mergeCell ref="D132:H132"/>
    <mergeCell ref="D133:H133"/>
    <mergeCell ref="C131:E131"/>
    <mergeCell ref="D127:H127"/>
    <mergeCell ref="A132:C132"/>
    <mergeCell ref="A133:C133"/>
    <mergeCell ref="A128:C128"/>
    <mergeCell ref="A129:C129"/>
    <mergeCell ref="D128:H128"/>
    <mergeCell ref="D129:H129"/>
    <mergeCell ref="A126:C126"/>
    <mergeCell ref="D126:H126"/>
    <mergeCell ref="A127:C127"/>
    <mergeCell ref="A122:B122"/>
    <mergeCell ref="C122:E122"/>
    <mergeCell ref="C123:E123"/>
    <mergeCell ref="A124:B124"/>
    <mergeCell ref="C124:E124"/>
    <mergeCell ref="C98:E98"/>
    <mergeCell ref="C99:E99"/>
    <mergeCell ref="A100:B100"/>
    <mergeCell ref="A98:B98"/>
    <mergeCell ref="C100:E100"/>
    <mergeCell ref="C125:E125"/>
    <mergeCell ref="C101:E101"/>
    <mergeCell ref="A102:C102"/>
    <mergeCell ref="D102:H102"/>
    <mergeCell ref="A103:C103"/>
    <mergeCell ref="A93:G93"/>
    <mergeCell ref="A94:H96"/>
    <mergeCell ref="A78:C78"/>
    <mergeCell ref="D88:H88"/>
    <mergeCell ref="D89:H89"/>
    <mergeCell ref="D90:H90"/>
    <mergeCell ref="C82:E82"/>
    <mergeCell ref="A83:C83"/>
    <mergeCell ref="A84:C84"/>
    <mergeCell ref="D83:H83"/>
    <mergeCell ref="D84:H84"/>
    <mergeCell ref="A89:C89"/>
    <mergeCell ref="A90:C90"/>
    <mergeCell ref="A91:C91"/>
    <mergeCell ref="A85:C85"/>
    <mergeCell ref="A86:C86"/>
    <mergeCell ref="C87:E87"/>
    <mergeCell ref="D85:H85"/>
    <mergeCell ref="D86:H86"/>
    <mergeCell ref="A88:C88"/>
    <mergeCell ref="D91:H91"/>
    <mergeCell ref="A79:C79"/>
    <mergeCell ref="A80:C80"/>
    <mergeCell ref="A75:B75"/>
    <mergeCell ref="C75:E75"/>
    <mergeCell ref="C76:E76"/>
    <mergeCell ref="A77:C77"/>
    <mergeCell ref="D77:H77"/>
    <mergeCell ref="D78:H78"/>
    <mergeCell ref="D79:H79"/>
    <mergeCell ref="A68:G68"/>
    <mergeCell ref="B57:B59"/>
    <mergeCell ref="C57:C59"/>
    <mergeCell ref="D57:D59"/>
    <mergeCell ref="D80:H80"/>
    <mergeCell ref="A69:H71"/>
    <mergeCell ref="A73:B73"/>
    <mergeCell ref="C73:E73"/>
    <mergeCell ref="C74:E74"/>
    <mergeCell ref="A44:H44"/>
    <mergeCell ref="A32:H32"/>
    <mergeCell ref="A33:H34"/>
    <mergeCell ref="A5:C8"/>
    <mergeCell ref="A18:H18"/>
    <mergeCell ref="A19:H2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24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2" width="8.7109375" style="0" customWidth="1"/>
    <col min="4" max="4" width="18.28125" style="0" customWidth="1"/>
  </cols>
  <sheetData>
    <row r="2" ht="12.75">
      <c r="A2" s="150" t="s">
        <v>1206</v>
      </c>
    </row>
    <row r="4" spans="1:7" ht="24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4" customHeight="1">
      <c r="A5" s="347" t="s">
        <v>1207</v>
      </c>
      <c r="B5" s="348"/>
      <c r="C5" s="349"/>
      <c r="D5" s="48" t="s">
        <v>378</v>
      </c>
      <c r="E5" s="215">
        <f>SUM(E6:E8)</f>
        <v>888262</v>
      </c>
      <c r="F5" s="215">
        <f>SUM(F6:F8)</f>
        <v>496748.84</v>
      </c>
      <c r="G5" s="155">
        <f>SUM(H144)</f>
        <v>55.9236846786196</v>
      </c>
    </row>
    <row r="6" spans="1:7" ht="24" customHeight="1">
      <c r="A6" s="350"/>
      <c r="B6" s="351"/>
      <c r="C6" s="352"/>
      <c r="D6" s="69" t="s">
        <v>1115</v>
      </c>
      <c r="E6" s="87">
        <f>SUM(E142)</f>
        <v>110420</v>
      </c>
      <c r="F6" s="87">
        <f>SUM(E143)</f>
        <v>101932.71</v>
      </c>
      <c r="G6" s="88">
        <f>SUM(E144)</f>
        <v>92.31362977721427</v>
      </c>
    </row>
    <row r="7" spans="1:7" ht="24" customHeight="1">
      <c r="A7" s="350"/>
      <c r="B7" s="351"/>
      <c r="C7" s="352"/>
      <c r="D7" s="69" t="s">
        <v>1116</v>
      </c>
      <c r="E7" s="87">
        <f>SUM(F142)</f>
        <v>777842</v>
      </c>
      <c r="F7" s="87">
        <f>SUM(F143)</f>
        <v>394816.13</v>
      </c>
      <c r="G7" s="88">
        <f>SUM(F144)</f>
        <v>50.75788270625654</v>
      </c>
    </row>
    <row r="8" spans="1:7" ht="24" customHeight="1">
      <c r="A8" s="353"/>
      <c r="B8" s="354"/>
      <c r="C8" s="355"/>
      <c r="D8" s="69" t="s">
        <v>381</v>
      </c>
      <c r="E8" s="87">
        <f>SUM(G142)</f>
        <v>0</v>
      </c>
      <c r="F8" s="87">
        <f>SUM(G143)</f>
        <v>0</v>
      </c>
      <c r="G8" s="88">
        <f>SUM(G144)</f>
        <v>0</v>
      </c>
    </row>
    <row r="11" spans="1:8" ht="20.25" customHeight="1">
      <c r="A11" s="135" t="s">
        <v>1208</v>
      </c>
      <c r="B11" s="136"/>
      <c r="C11" s="137"/>
      <c r="D11" s="138"/>
      <c r="E11" s="139">
        <f>SUM(E19,E54,E79,E103,E118)</f>
        <v>888262</v>
      </c>
      <c r="F11" s="139">
        <f>SUM(F19,F54,F79,F103,F118)</f>
        <v>496748.84</v>
      </c>
      <c r="G11" s="139">
        <f>SUM(G19,G54,G79,G103,G118)</f>
        <v>911290</v>
      </c>
      <c r="H11" s="139">
        <f>IF(E11=0,,F11/E11*100)</f>
        <v>55.9236846786196</v>
      </c>
    </row>
    <row r="12" spans="1:8" ht="20.25" customHeight="1">
      <c r="A12" s="18" t="s">
        <v>724</v>
      </c>
      <c r="B12" s="62" t="s">
        <v>1209</v>
      </c>
      <c r="C12" s="27" t="s">
        <v>389</v>
      </c>
      <c r="D12" s="19" t="s">
        <v>1210</v>
      </c>
      <c r="E12" s="40" t="s">
        <v>376</v>
      </c>
      <c r="F12" s="40" t="s">
        <v>152</v>
      </c>
      <c r="G12" s="40" t="s">
        <v>153</v>
      </c>
      <c r="H12" s="18" t="s">
        <v>377</v>
      </c>
    </row>
    <row r="13" spans="1:8" ht="20.25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80"/>
    </row>
    <row r="14" spans="1:8" ht="20.2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SUM(E15:E18)</f>
        <v>139000</v>
      </c>
      <c r="F14" s="63">
        <f>SUM(F15:F18)</f>
        <v>101590</v>
      </c>
      <c r="G14" s="63">
        <f>SUM(G15:G18)</f>
        <v>130590</v>
      </c>
      <c r="H14" s="63">
        <f aca="true" t="shared" si="0" ref="H14:H19">IF(E14=0,,F14/E14*100)</f>
        <v>73.0863309352518</v>
      </c>
    </row>
    <row r="15" spans="1:8" ht="20.25" customHeight="1">
      <c r="A15" s="65">
        <v>641</v>
      </c>
      <c r="B15" s="64" t="s">
        <v>1211</v>
      </c>
      <c r="C15" s="65" t="s">
        <v>892</v>
      </c>
      <c r="D15" s="70" t="s">
        <v>60</v>
      </c>
      <c r="E15" s="66">
        <v>110000</v>
      </c>
      <c r="F15" s="66">
        <v>101590</v>
      </c>
      <c r="G15" s="66">
        <v>101590</v>
      </c>
      <c r="H15" s="34">
        <f t="shared" si="0"/>
        <v>92.35454545454546</v>
      </c>
    </row>
    <row r="16" spans="1:8" ht="20.25" customHeight="1">
      <c r="A16" s="65">
        <v>721001</v>
      </c>
      <c r="B16" s="64" t="s">
        <v>1641</v>
      </c>
      <c r="C16" s="65" t="s">
        <v>1035</v>
      </c>
      <c r="D16" s="70" t="s">
        <v>1642</v>
      </c>
      <c r="E16" s="280">
        <v>15000</v>
      </c>
      <c r="F16" s="66">
        <v>0</v>
      </c>
      <c r="G16" s="66">
        <v>15000</v>
      </c>
      <c r="H16" s="34">
        <f t="shared" si="0"/>
        <v>0</v>
      </c>
    </row>
    <row r="17" spans="1:8" ht="20.25" customHeight="1">
      <c r="A17" s="65">
        <v>721001</v>
      </c>
      <c r="B17" s="64" t="s">
        <v>1643</v>
      </c>
      <c r="C17" s="65" t="s">
        <v>1035</v>
      </c>
      <c r="D17" s="70" t="s">
        <v>1644</v>
      </c>
      <c r="E17" s="133">
        <v>0</v>
      </c>
      <c r="F17" s="133">
        <v>0</v>
      </c>
      <c r="G17" s="133">
        <v>0</v>
      </c>
      <c r="H17" s="34">
        <f t="shared" si="0"/>
        <v>0</v>
      </c>
    </row>
    <row r="18" spans="1:8" ht="20.25" customHeight="1">
      <c r="A18" s="65">
        <v>721001</v>
      </c>
      <c r="B18" s="64" t="s">
        <v>1645</v>
      </c>
      <c r="C18" s="65" t="s">
        <v>1035</v>
      </c>
      <c r="D18" s="70" t="s">
        <v>1646</v>
      </c>
      <c r="E18" s="133">
        <v>14000</v>
      </c>
      <c r="F18" s="66">
        <v>0</v>
      </c>
      <c r="G18" s="66">
        <v>14000</v>
      </c>
      <c r="H18" s="34">
        <f t="shared" si="0"/>
        <v>0</v>
      </c>
    </row>
    <row r="19" spans="1:8" ht="20.25" customHeight="1">
      <c r="A19" s="24"/>
      <c r="B19" s="72"/>
      <c r="C19" s="23" t="s">
        <v>892</v>
      </c>
      <c r="D19" s="24" t="s">
        <v>378</v>
      </c>
      <c r="E19" s="31">
        <f>SUM(E14)</f>
        <v>139000</v>
      </c>
      <c r="F19" s="31">
        <f>SUM(F14)</f>
        <v>101590</v>
      </c>
      <c r="G19" s="31">
        <f>SUM(G14)</f>
        <v>130590</v>
      </c>
      <c r="H19" s="31">
        <f t="shared" si="0"/>
        <v>73.0863309352518</v>
      </c>
    </row>
    <row r="20" spans="1:8" ht="12.75">
      <c r="A20" s="145"/>
      <c r="B20" s="146"/>
      <c r="C20" s="147"/>
      <c r="D20" s="148"/>
      <c r="E20" s="145"/>
      <c r="F20" s="145"/>
      <c r="G20" s="145"/>
      <c r="H20" s="145"/>
    </row>
    <row r="21" spans="1:8" ht="12.75">
      <c r="A21" s="334" t="s">
        <v>979</v>
      </c>
      <c r="B21" s="334"/>
      <c r="C21" s="334"/>
      <c r="D21" s="334"/>
      <c r="E21" s="334"/>
      <c r="F21" s="334"/>
      <c r="G21" s="334"/>
      <c r="H21" s="335"/>
    </row>
    <row r="22" spans="1:8" ht="20.25" customHeight="1">
      <c r="A22" s="336" t="s">
        <v>1347</v>
      </c>
      <c r="B22" s="337"/>
      <c r="C22" s="337"/>
      <c r="D22" s="337"/>
      <c r="E22" s="337"/>
      <c r="F22" s="337"/>
      <c r="G22" s="337"/>
      <c r="H22" s="337"/>
    </row>
    <row r="23" spans="1:8" ht="20.25" customHeight="1">
      <c r="A23" s="337"/>
      <c r="B23" s="337"/>
      <c r="C23" s="337"/>
      <c r="D23" s="337"/>
      <c r="E23" s="337"/>
      <c r="F23" s="337"/>
      <c r="G23" s="337"/>
      <c r="H23" s="337"/>
    </row>
    <row r="24" spans="1:8" ht="12.75">
      <c r="A24" s="145"/>
      <c r="B24" s="146"/>
      <c r="C24" s="147"/>
      <c r="D24" s="148"/>
      <c r="E24" s="145"/>
      <c r="F24" s="145"/>
      <c r="G24" s="145"/>
      <c r="H24" s="145"/>
    </row>
    <row r="25" spans="1:8" ht="20.25" customHeight="1">
      <c r="A25" s="18" t="s">
        <v>724</v>
      </c>
      <c r="B25" s="62" t="s">
        <v>1212</v>
      </c>
      <c r="C25" s="27" t="s">
        <v>389</v>
      </c>
      <c r="D25" s="19" t="s">
        <v>1213</v>
      </c>
      <c r="E25" s="40" t="s">
        <v>376</v>
      </c>
      <c r="F25" s="40" t="s">
        <v>152</v>
      </c>
      <c r="G25" s="40" t="s">
        <v>153</v>
      </c>
      <c r="H25" s="18" t="s">
        <v>377</v>
      </c>
    </row>
    <row r="26" spans="1:8" ht="20.25" customHeight="1">
      <c r="A26" s="76" t="s">
        <v>382</v>
      </c>
      <c r="B26" s="77" t="s">
        <v>383</v>
      </c>
      <c r="C26" s="78" t="s">
        <v>384</v>
      </c>
      <c r="D26" s="79" t="s">
        <v>374</v>
      </c>
      <c r="E26" s="80"/>
      <c r="F26" s="80"/>
      <c r="G26" s="80"/>
      <c r="H26" s="80"/>
    </row>
    <row r="27" spans="1:8" ht="20.25" customHeight="1">
      <c r="A27" s="47" t="s">
        <v>385</v>
      </c>
      <c r="B27" s="47" t="s">
        <v>386</v>
      </c>
      <c r="C27" s="25" t="s">
        <v>387</v>
      </c>
      <c r="D27" s="38" t="s">
        <v>388</v>
      </c>
      <c r="E27" s="63">
        <f>SUM(E28:E40)</f>
        <v>491842</v>
      </c>
      <c r="F27" s="63">
        <f>SUM(F28:F40)</f>
        <v>9173.46</v>
      </c>
      <c r="G27" s="63">
        <f>SUM(G28:G40)</f>
        <v>45174</v>
      </c>
      <c r="H27" s="63">
        <f>IF(E27=0,,F27/E27*100)</f>
        <v>1.86512335262137</v>
      </c>
    </row>
    <row r="28" spans="1:8" ht="20.25" customHeight="1">
      <c r="A28" s="65">
        <v>711</v>
      </c>
      <c r="B28" s="64" t="s">
        <v>1214</v>
      </c>
      <c r="C28" s="65" t="s">
        <v>892</v>
      </c>
      <c r="D28" s="70" t="s">
        <v>1647</v>
      </c>
      <c r="E28" s="133">
        <v>0</v>
      </c>
      <c r="F28" s="67"/>
      <c r="G28" s="34"/>
      <c r="H28" s="34">
        <f>IF(E28=0,,F28/E28*100)</f>
        <v>0</v>
      </c>
    </row>
    <row r="29" spans="1:8" ht="20.25" customHeight="1">
      <c r="A29" s="65">
        <v>716</v>
      </c>
      <c r="B29" s="64" t="s">
        <v>1215</v>
      </c>
      <c r="C29" s="65" t="s">
        <v>892</v>
      </c>
      <c r="D29" s="70" t="s">
        <v>1542</v>
      </c>
      <c r="E29" s="133">
        <v>0</v>
      </c>
      <c r="F29" s="67"/>
      <c r="G29" s="67"/>
      <c r="H29" s="34">
        <f aca="true" t="shared" si="1" ref="H29:H53">IF(E29=0,,F29/E29*100)</f>
        <v>0</v>
      </c>
    </row>
    <row r="30" spans="1:8" ht="20.25" customHeight="1">
      <c r="A30" s="65">
        <v>717</v>
      </c>
      <c r="B30" s="64" t="s">
        <v>61</v>
      </c>
      <c r="C30" s="65" t="s">
        <v>892</v>
      </c>
      <c r="D30" s="70" t="s">
        <v>1588</v>
      </c>
      <c r="E30" s="281">
        <v>0</v>
      </c>
      <c r="F30" s="133"/>
      <c r="G30" s="34"/>
      <c r="H30" s="34">
        <f t="shared" si="1"/>
        <v>0</v>
      </c>
    </row>
    <row r="31" spans="1:8" ht="20.25" customHeight="1">
      <c r="A31" s="65">
        <v>717001</v>
      </c>
      <c r="B31" s="64" t="s">
        <v>62</v>
      </c>
      <c r="C31" s="65" t="s">
        <v>1035</v>
      </c>
      <c r="D31" s="70" t="s">
        <v>1040</v>
      </c>
      <c r="E31" s="133">
        <v>36000</v>
      </c>
      <c r="F31" s="133">
        <v>0</v>
      </c>
      <c r="G31" s="34">
        <v>36000</v>
      </c>
      <c r="H31" s="34">
        <f t="shared" si="1"/>
        <v>0</v>
      </c>
    </row>
    <row r="32" spans="1:8" ht="20.25" customHeight="1">
      <c r="A32" s="65">
        <v>717002</v>
      </c>
      <c r="B32" s="64" t="s">
        <v>63</v>
      </c>
      <c r="C32" s="65" t="s">
        <v>892</v>
      </c>
      <c r="D32" s="70" t="s">
        <v>1041</v>
      </c>
      <c r="E32" s="66">
        <v>59837</v>
      </c>
      <c r="F32" s="133">
        <v>9173.46</v>
      </c>
      <c r="G32" s="34">
        <v>9174</v>
      </c>
      <c r="H32" s="34">
        <f t="shared" si="1"/>
        <v>15.33074853351605</v>
      </c>
    </row>
    <row r="33" spans="1:8" ht="20.25" customHeight="1">
      <c r="A33" s="65">
        <v>717002</v>
      </c>
      <c r="B33" s="64" t="s">
        <v>64</v>
      </c>
      <c r="C33" s="65" t="s">
        <v>892</v>
      </c>
      <c r="D33" s="70" t="s">
        <v>1042</v>
      </c>
      <c r="E33" s="66">
        <v>42985</v>
      </c>
      <c r="F33" s="133">
        <v>0</v>
      </c>
      <c r="G33" s="34">
        <v>0</v>
      </c>
      <c r="H33" s="34">
        <f t="shared" si="1"/>
        <v>0</v>
      </c>
    </row>
    <row r="34" spans="1:8" ht="20.25" customHeight="1">
      <c r="A34" s="65">
        <v>717002</v>
      </c>
      <c r="B34" s="64" t="s">
        <v>65</v>
      </c>
      <c r="C34" s="65" t="s">
        <v>892</v>
      </c>
      <c r="D34" s="70" t="s">
        <v>1043</v>
      </c>
      <c r="E34" s="66">
        <v>41520</v>
      </c>
      <c r="F34" s="133">
        <v>0</v>
      </c>
      <c r="G34" s="34">
        <v>0</v>
      </c>
      <c r="H34" s="34">
        <f t="shared" si="1"/>
        <v>0</v>
      </c>
    </row>
    <row r="35" spans="1:8" ht="20.25" customHeight="1">
      <c r="A35" s="65">
        <v>717002</v>
      </c>
      <c r="B35" s="64" t="s">
        <v>66</v>
      </c>
      <c r="C35" s="65" t="s">
        <v>892</v>
      </c>
      <c r="D35" s="70" t="s">
        <v>1044</v>
      </c>
      <c r="E35" s="66">
        <v>42000</v>
      </c>
      <c r="F35" s="133">
        <v>0</v>
      </c>
      <c r="G35" s="34">
        <v>0</v>
      </c>
      <c r="H35" s="34">
        <f t="shared" si="1"/>
        <v>0</v>
      </c>
    </row>
    <row r="36" spans="1:8" ht="20.25" customHeight="1">
      <c r="A36" s="65">
        <v>717002</v>
      </c>
      <c r="B36" s="64" t="s">
        <v>67</v>
      </c>
      <c r="C36" s="65" t="s">
        <v>892</v>
      </c>
      <c r="D36" s="70" t="s">
        <v>1045</v>
      </c>
      <c r="E36" s="133">
        <v>0</v>
      </c>
      <c r="F36" s="133"/>
      <c r="G36" s="34"/>
      <c r="H36" s="34">
        <f t="shared" si="1"/>
        <v>0</v>
      </c>
    </row>
    <row r="37" spans="1:8" ht="20.25" customHeight="1">
      <c r="A37" s="65">
        <v>717002</v>
      </c>
      <c r="B37" s="64" t="s">
        <v>1648</v>
      </c>
      <c r="C37" s="65" t="s">
        <v>892</v>
      </c>
      <c r="D37" s="70" t="s">
        <v>1649</v>
      </c>
      <c r="E37" s="133">
        <v>0</v>
      </c>
      <c r="F37" s="133"/>
      <c r="G37" s="133"/>
      <c r="H37" s="34">
        <f t="shared" si="1"/>
        <v>0</v>
      </c>
    </row>
    <row r="38" spans="1:8" ht="20.25" customHeight="1">
      <c r="A38" s="65">
        <v>717001</v>
      </c>
      <c r="B38" s="64" t="s">
        <v>1650</v>
      </c>
      <c r="C38" s="65" t="s">
        <v>1462</v>
      </c>
      <c r="D38" s="70" t="s">
        <v>1651</v>
      </c>
      <c r="E38" s="133">
        <v>6500</v>
      </c>
      <c r="F38" s="133">
        <v>0</v>
      </c>
      <c r="G38" s="133">
        <v>0</v>
      </c>
      <c r="H38" s="34">
        <f t="shared" si="1"/>
        <v>0</v>
      </c>
    </row>
    <row r="39" spans="1:8" ht="20.25" customHeight="1">
      <c r="A39" s="65">
        <v>717002</v>
      </c>
      <c r="B39" s="64" t="s">
        <v>1652</v>
      </c>
      <c r="C39" s="65" t="s">
        <v>1462</v>
      </c>
      <c r="D39" s="70" t="s">
        <v>1655</v>
      </c>
      <c r="E39" s="133">
        <v>165000</v>
      </c>
      <c r="F39" s="133">
        <v>0</v>
      </c>
      <c r="G39" s="133">
        <v>0</v>
      </c>
      <c r="H39" s="34">
        <f t="shared" si="1"/>
        <v>0</v>
      </c>
    </row>
    <row r="40" spans="1:8" ht="20.25" customHeight="1">
      <c r="A40" s="65">
        <v>717002</v>
      </c>
      <c r="B40" s="64" t="s">
        <v>1654</v>
      </c>
      <c r="C40" s="65" t="s">
        <v>1462</v>
      </c>
      <c r="D40" s="70" t="s">
        <v>1656</v>
      </c>
      <c r="E40" s="133">
        <v>98000</v>
      </c>
      <c r="F40" s="133">
        <v>0</v>
      </c>
      <c r="G40" s="133">
        <v>0</v>
      </c>
      <c r="H40" s="34">
        <f t="shared" si="1"/>
        <v>0</v>
      </c>
    </row>
    <row r="41" spans="1:8" ht="20.25" customHeight="1">
      <c r="A41" s="47" t="s">
        <v>266</v>
      </c>
      <c r="B41" s="47" t="s">
        <v>267</v>
      </c>
      <c r="C41" s="25" t="s">
        <v>387</v>
      </c>
      <c r="D41" s="17" t="s">
        <v>991</v>
      </c>
      <c r="E41" s="26">
        <f>SUM(E42:E44)</f>
        <v>0</v>
      </c>
      <c r="F41" s="26">
        <f>SUM(F42:F44)</f>
        <v>69125.51</v>
      </c>
      <c r="G41" s="26">
        <f>SUM(G42:G44)</f>
        <v>69000</v>
      </c>
      <c r="H41" s="26">
        <f t="shared" si="1"/>
        <v>0</v>
      </c>
    </row>
    <row r="42" spans="1:8" ht="20.25" customHeight="1">
      <c r="A42" s="32">
        <v>635</v>
      </c>
      <c r="B42" s="73" t="s">
        <v>1428</v>
      </c>
      <c r="C42" s="32" t="s">
        <v>892</v>
      </c>
      <c r="D42" s="70" t="s">
        <v>723</v>
      </c>
      <c r="E42" s="67"/>
      <c r="F42" s="67"/>
      <c r="G42" s="34"/>
      <c r="H42" s="34">
        <f t="shared" si="1"/>
        <v>0</v>
      </c>
    </row>
    <row r="43" spans="1:8" ht="20.25" customHeight="1">
      <c r="A43" s="141">
        <v>717001</v>
      </c>
      <c r="B43" s="73" t="s">
        <v>1429</v>
      </c>
      <c r="C43" s="32" t="s">
        <v>892</v>
      </c>
      <c r="D43" s="70" t="s">
        <v>1430</v>
      </c>
      <c r="E43" s="133"/>
      <c r="F43" s="133"/>
      <c r="G43" s="66"/>
      <c r="H43" s="34">
        <f t="shared" si="1"/>
        <v>0</v>
      </c>
    </row>
    <row r="44" spans="1:8" ht="20.25" customHeight="1">
      <c r="A44" s="141">
        <v>717002</v>
      </c>
      <c r="B44" s="73" t="s">
        <v>1431</v>
      </c>
      <c r="C44" s="32" t="s">
        <v>1408</v>
      </c>
      <c r="D44" s="70" t="s">
        <v>1704</v>
      </c>
      <c r="E44" s="133">
        <v>0</v>
      </c>
      <c r="F44" s="133">
        <v>69125.51</v>
      </c>
      <c r="G44" s="66">
        <v>69000</v>
      </c>
      <c r="H44" s="34">
        <f t="shared" si="1"/>
        <v>0</v>
      </c>
    </row>
    <row r="45" spans="1:8" ht="20.25" customHeight="1">
      <c r="A45" s="47" t="s">
        <v>274</v>
      </c>
      <c r="B45" s="47" t="s">
        <v>275</v>
      </c>
      <c r="C45" s="25" t="s">
        <v>387</v>
      </c>
      <c r="D45" s="17" t="s">
        <v>276</v>
      </c>
      <c r="E45" s="26">
        <f>SUM(E46:E53)</f>
        <v>0</v>
      </c>
      <c r="F45" s="26">
        <f>SUM(F46:F53)</f>
        <v>302873.18</v>
      </c>
      <c r="G45" s="26">
        <f>SUM(G46:G53)</f>
        <v>441183</v>
      </c>
      <c r="H45" s="26">
        <f t="shared" si="1"/>
        <v>0</v>
      </c>
    </row>
    <row r="46" spans="1:8" ht="20.25" customHeight="1">
      <c r="A46" s="32">
        <v>717001</v>
      </c>
      <c r="B46" s="73" t="s">
        <v>1432</v>
      </c>
      <c r="C46" s="32" t="s">
        <v>1410</v>
      </c>
      <c r="D46" s="33" t="s">
        <v>1651</v>
      </c>
      <c r="E46" s="67">
        <v>0</v>
      </c>
      <c r="F46" s="67">
        <v>15546.34</v>
      </c>
      <c r="G46" s="34">
        <v>16500</v>
      </c>
      <c r="H46" s="34">
        <f t="shared" si="1"/>
        <v>0</v>
      </c>
    </row>
    <row r="47" spans="1:8" ht="20.25" customHeight="1">
      <c r="A47" s="32">
        <v>717002</v>
      </c>
      <c r="B47" s="73" t="s">
        <v>1433</v>
      </c>
      <c r="C47" s="32" t="s">
        <v>1410</v>
      </c>
      <c r="D47" s="70" t="s">
        <v>522</v>
      </c>
      <c r="E47" s="133">
        <v>0</v>
      </c>
      <c r="F47" s="133">
        <v>50269.1</v>
      </c>
      <c r="G47" s="34">
        <v>50663</v>
      </c>
      <c r="H47" s="34">
        <f t="shared" si="1"/>
        <v>0</v>
      </c>
    </row>
    <row r="48" spans="1:8" ht="20.25" customHeight="1">
      <c r="A48" s="32">
        <v>717002</v>
      </c>
      <c r="B48" s="73" t="s">
        <v>1434</v>
      </c>
      <c r="C48" s="32" t="s">
        <v>1410</v>
      </c>
      <c r="D48" s="70" t="s">
        <v>523</v>
      </c>
      <c r="E48" s="133">
        <v>0</v>
      </c>
      <c r="F48" s="133">
        <v>51614.39</v>
      </c>
      <c r="G48" s="34">
        <v>56991</v>
      </c>
      <c r="H48" s="34">
        <f t="shared" si="1"/>
        <v>0</v>
      </c>
    </row>
    <row r="49" spans="1:8" ht="20.25" customHeight="1">
      <c r="A49" s="32">
        <v>717002</v>
      </c>
      <c r="B49" s="73" t="s">
        <v>1435</v>
      </c>
      <c r="C49" s="32" t="s">
        <v>1410</v>
      </c>
      <c r="D49" s="70" t="s">
        <v>524</v>
      </c>
      <c r="E49" s="133">
        <v>0</v>
      </c>
      <c r="F49" s="133">
        <v>44647.12</v>
      </c>
      <c r="G49" s="34">
        <v>44080</v>
      </c>
      <c r="H49" s="34">
        <f t="shared" si="1"/>
        <v>0</v>
      </c>
    </row>
    <row r="50" spans="1:8" ht="20.25" customHeight="1">
      <c r="A50" s="32">
        <v>717002</v>
      </c>
      <c r="B50" s="73" t="s">
        <v>1436</v>
      </c>
      <c r="C50" s="32" t="s">
        <v>1410</v>
      </c>
      <c r="D50" s="70" t="s">
        <v>525</v>
      </c>
      <c r="E50" s="133">
        <v>0</v>
      </c>
      <c r="F50" s="133">
        <v>37523.53</v>
      </c>
      <c r="G50" s="34">
        <v>42000</v>
      </c>
      <c r="H50" s="34">
        <f t="shared" si="1"/>
        <v>0</v>
      </c>
    </row>
    <row r="51" spans="1:8" ht="20.25" customHeight="1">
      <c r="A51" s="32">
        <v>717002</v>
      </c>
      <c r="B51" s="73" t="s">
        <v>519</v>
      </c>
      <c r="C51" s="32" t="s">
        <v>1410</v>
      </c>
      <c r="D51" s="70" t="s">
        <v>1703</v>
      </c>
      <c r="E51" s="133">
        <v>0</v>
      </c>
      <c r="F51" s="133">
        <v>29023.02</v>
      </c>
      <c r="G51" s="34">
        <v>29000</v>
      </c>
      <c r="H51" s="34">
        <f t="shared" si="1"/>
        <v>0</v>
      </c>
    </row>
    <row r="52" spans="1:8" ht="20.25" customHeight="1">
      <c r="A52" s="32">
        <v>717002</v>
      </c>
      <c r="B52" s="73" t="s">
        <v>520</v>
      </c>
      <c r="C52" s="32" t="s">
        <v>1410</v>
      </c>
      <c r="D52" s="70" t="s">
        <v>1705</v>
      </c>
      <c r="E52" s="133">
        <v>0</v>
      </c>
      <c r="F52" s="133">
        <v>17915.86</v>
      </c>
      <c r="G52" s="34">
        <v>18449</v>
      </c>
      <c r="H52" s="34">
        <f t="shared" si="1"/>
        <v>0</v>
      </c>
    </row>
    <row r="53" spans="1:8" ht="20.25" customHeight="1">
      <c r="A53" s="32">
        <v>717002</v>
      </c>
      <c r="B53" s="73" t="s">
        <v>521</v>
      </c>
      <c r="C53" s="32" t="s">
        <v>1410</v>
      </c>
      <c r="D53" s="70" t="s">
        <v>1706</v>
      </c>
      <c r="E53" s="133">
        <v>0</v>
      </c>
      <c r="F53" s="133">
        <v>56333.82</v>
      </c>
      <c r="G53" s="34">
        <v>183500</v>
      </c>
      <c r="H53" s="34">
        <f t="shared" si="1"/>
        <v>0</v>
      </c>
    </row>
    <row r="54" spans="1:8" ht="20.25" customHeight="1">
      <c r="A54" s="24"/>
      <c r="B54" s="72"/>
      <c r="C54" s="23" t="s">
        <v>892</v>
      </c>
      <c r="D54" s="24" t="s">
        <v>378</v>
      </c>
      <c r="E54" s="31">
        <f>SUM(E45,E41,E27)</f>
        <v>491842</v>
      </c>
      <c r="F54" s="31">
        <f>SUM(F45,F41,F27)</f>
        <v>381172.15</v>
      </c>
      <c r="G54" s="31">
        <f>SUM(G45,G41,G27)</f>
        <v>555357</v>
      </c>
      <c r="H54" s="31">
        <f>IF(E54=0,,F54/E54*100)</f>
        <v>77.4989020864424</v>
      </c>
    </row>
    <row r="55" spans="1:8" ht="12.75">
      <c r="A55" s="145"/>
      <c r="B55" s="146"/>
      <c r="C55" s="147"/>
      <c r="D55" s="148"/>
      <c r="E55" s="145"/>
      <c r="F55" s="145"/>
      <c r="G55" s="145"/>
      <c r="H55" s="145"/>
    </row>
    <row r="56" spans="1:8" ht="12.75">
      <c r="A56" s="334" t="s">
        <v>979</v>
      </c>
      <c r="B56" s="334"/>
      <c r="C56" s="334"/>
      <c r="D56" s="334"/>
      <c r="E56" s="334"/>
      <c r="F56" s="334"/>
      <c r="G56" s="334"/>
      <c r="H56" s="335"/>
    </row>
    <row r="57" spans="1:8" ht="20.25" customHeight="1">
      <c r="A57" s="336" t="s">
        <v>1348</v>
      </c>
      <c r="B57" s="337"/>
      <c r="C57" s="337"/>
      <c r="D57" s="337"/>
      <c r="E57" s="337"/>
      <c r="F57" s="337"/>
      <c r="G57" s="337"/>
      <c r="H57" s="337"/>
    </row>
    <row r="58" spans="1:8" ht="20.25" customHeight="1">
      <c r="A58" s="337"/>
      <c r="B58" s="337"/>
      <c r="C58" s="337"/>
      <c r="D58" s="337"/>
      <c r="E58" s="337"/>
      <c r="F58" s="337"/>
      <c r="G58" s="337"/>
      <c r="H58" s="337"/>
    </row>
    <row r="59" spans="1:8" ht="12.75">
      <c r="A59" s="145"/>
      <c r="B59" s="146"/>
      <c r="C59" s="147"/>
      <c r="D59" s="148"/>
      <c r="E59" s="145"/>
      <c r="F59" s="145"/>
      <c r="G59" s="145"/>
      <c r="H59" s="145"/>
    </row>
    <row r="60" spans="1:8" ht="20.25" customHeight="1">
      <c r="A60" s="18" t="s">
        <v>724</v>
      </c>
      <c r="B60" s="62" t="s">
        <v>164</v>
      </c>
      <c r="C60" s="27" t="s">
        <v>389</v>
      </c>
      <c r="D60" s="19" t="s">
        <v>165</v>
      </c>
      <c r="E60" s="40" t="s">
        <v>376</v>
      </c>
      <c r="F60" s="40" t="s">
        <v>152</v>
      </c>
      <c r="G60" s="40" t="s">
        <v>153</v>
      </c>
      <c r="H60" s="18" t="s">
        <v>377</v>
      </c>
    </row>
    <row r="61" spans="1:8" ht="20.25" customHeight="1">
      <c r="A61" s="76" t="s">
        <v>382</v>
      </c>
      <c r="B61" s="77" t="s">
        <v>383</v>
      </c>
      <c r="C61" s="78" t="s">
        <v>384</v>
      </c>
      <c r="D61" s="79" t="s">
        <v>374</v>
      </c>
      <c r="E61" s="80"/>
      <c r="F61" s="80"/>
      <c r="G61" s="80"/>
      <c r="H61" s="80"/>
    </row>
    <row r="62" spans="1:8" ht="20.25" customHeight="1">
      <c r="A62" s="47" t="s">
        <v>385</v>
      </c>
      <c r="B62" s="47" t="s">
        <v>386</v>
      </c>
      <c r="C62" s="25" t="s">
        <v>387</v>
      </c>
      <c r="D62" s="38" t="s">
        <v>388</v>
      </c>
      <c r="E62" s="63">
        <f>SUM(E63:E66)</f>
        <v>212000</v>
      </c>
      <c r="F62" s="63">
        <f>SUM(F63:F66)</f>
        <v>0</v>
      </c>
      <c r="G62" s="63">
        <f>SUM(G63:G66)</f>
        <v>187950</v>
      </c>
      <c r="H62" s="63">
        <f aca="true" t="shared" si="2" ref="H62:H79">IF(E62=0,,F62/E62*100)</f>
        <v>0</v>
      </c>
    </row>
    <row r="63" spans="1:8" ht="20.25" customHeight="1">
      <c r="A63" s="32">
        <v>716</v>
      </c>
      <c r="B63" s="73" t="s">
        <v>166</v>
      </c>
      <c r="C63" s="32" t="s">
        <v>1035</v>
      </c>
      <c r="D63" s="33" t="s">
        <v>1046</v>
      </c>
      <c r="E63" s="67"/>
      <c r="F63" s="67"/>
      <c r="G63" s="67"/>
      <c r="H63" s="67">
        <f t="shared" si="2"/>
        <v>0</v>
      </c>
    </row>
    <row r="64" spans="1:8" ht="20.25" customHeight="1">
      <c r="A64" s="32">
        <v>717</v>
      </c>
      <c r="B64" s="73" t="s">
        <v>167</v>
      </c>
      <c r="C64" s="65" t="s">
        <v>1462</v>
      </c>
      <c r="D64" s="70" t="s">
        <v>1653</v>
      </c>
      <c r="E64" s="133">
        <v>200000</v>
      </c>
      <c r="F64" s="133">
        <v>0</v>
      </c>
      <c r="G64" s="133">
        <v>187950</v>
      </c>
      <c r="H64" s="67">
        <f>IF(E64=0,,F64/E64*100)</f>
        <v>0</v>
      </c>
    </row>
    <row r="65" spans="1:8" ht="20.25" customHeight="1">
      <c r="A65" s="32">
        <v>717</v>
      </c>
      <c r="B65" s="73" t="s">
        <v>68</v>
      </c>
      <c r="C65" s="65" t="s">
        <v>1462</v>
      </c>
      <c r="D65" s="70" t="s">
        <v>1657</v>
      </c>
      <c r="E65" s="133">
        <v>12000</v>
      </c>
      <c r="F65" s="133">
        <v>0</v>
      </c>
      <c r="G65" s="133">
        <v>0</v>
      </c>
      <c r="H65" s="34">
        <f>IF(E65=0,,F65/E65*100)</f>
        <v>0</v>
      </c>
    </row>
    <row r="66" spans="1:8" ht="20.25" customHeight="1">
      <c r="A66" s="32">
        <v>717</v>
      </c>
      <c r="B66" s="73" t="s">
        <v>713</v>
      </c>
      <c r="C66" s="32" t="s">
        <v>892</v>
      </c>
      <c r="D66" s="33" t="s">
        <v>1437</v>
      </c>
      <c r="E66" s="133"/>
      <c r="F66" s="133"/>
      <c r="G66" s="133"/>
      <c r="H66" s="67">
        <f>IF(E66=0,,F66/E66*100)</f>
        <v>0</v>
      </c>
    </row>
    <row r="67" spans="1:8" ht="20.25" customHeight="1">
      <c r="A67" s="47" t="s">
        <v>266</v>
      </c>
      <c r="B67" s="47" t="s">
        <v>267</v>
      </c>
      <c r="C67" s="25" t="s">
        <v>387</v>
      </c>
      <c r="D67" s="17" t="s">
        <v>991</v>
      </c>
      <c r="E67" s="26">
        <f>SUM(E68:E69)</f>
        <v>0</v>
      </c>
      <c r="F67" s="26">
        <f>SUM(F68:F69)</f>
        <v>0</v>
      </c>
      <c r="G67" s="26">
        <f>SUM(G68:G69)</f>
        <v>0</v>
      </c>
      <c r="H67" s="26">
        <f t="shared" si="2"/>
        <v>0</v>
      </c>
    </row>
    <row r="68" spans="1:8" ht="20.25" customHeight="1">
      <c r="A68" s="32">
        <v>716</v>
      </c>
      <c r="B68" s="73" t="s">
        <v>168</v>
      </c>
      <c r="C68" s="32" t="s">
        <v>892</v>
      </c>
      <c r="D68" s="33" t="s">
        <v>1542</v>
      </c>
      <c r="E68" s="34"/>
      <c r="F68" s="34"/>
      <c r="G68" s="34"/>
      <c r="H68" s="67">
        <f t="shared" si="2"/>
        <v>0</v>
      </c>
    </row>
    <row r="69" spans="1:8" ht="20.25" customHeight="1">
      <c r="A69" s="32">
        <v>717</v>
      </c>
      <c r="B69" s="73" t="s">
        <v>169</v>
      </c>
      <c r="C69" s="32" t="s">
        <v>892</v>
      </c>
      <c r="D69" s="33" t="s">
        <v>1588</v>
      </c>
      <c r="E69" s="34"/>
      <c r="F69" s="34"/>
      <c r="G69" s="34"/>
      <c r="H69" s="67">
        <f t="shared" si="2"/>
        <v>0</v>
      </c>
    </row>
    <row r="70" spans="1:8" ht="20.25" customHeight="1">
      <c r="A70" s="47" t="s">
        <v>274</v>
      </c>
      <c r="B70" s="47" t="s">
        <v>275</v>
      </c>
      <c r="C70" s="25" t="s">
        <v>387</v>
      </c>
      <c r="D70" s="17" t="s">
        <v>276</v>
      </c>
      <c r="E70" s="26">
        <f>SUM(E71:E72)</f>
        <v>0</v>
      </c>
      <c r="F70" s="26">
        <f>SUM(F71:F72)</f>
        <v>13643.98</v>
      </c>
      <c r="G70" s="26">
        <f>SUM(G71:G72)</f>
        <v>12050</v>
      </c>
      <c r="H70" s="26">
        <f t="shared" si="2"/>
        <v>0</v>
      </c>
    </row>
    <row r="71" spans="1:8" ht="20.25" customHeight="1">
      <c r="A71" s="32">
        <v>711</v>
      </c>
      <c r="B71" s="73" t="s">
        <v>170</v>
      </c>
      <c r="C71" s="32" t="s">
        <v>1410</v>
      </c>
      <c r="D71" s="33" t="s">
        <v>1707</v>
      </c>
      <c r="E71" s="67">
        <v>0</v>
      </c>
      <c r="F71" s="67">
        <v>13643.98</v>
      </c>
      <c r="G71" s="34">
        <v>12050</v>
      </c>
      <c r="H71" s="67">
        <f t="shared" si="2"/>
        <v>0</v>
      </c>
    </row>
    <row r="72" spans="1:8" ht="20.25" customHeight="1">
      <c r="A72" s="32">
        <v>717</v>
      </c>
      <c r="B72" s="73" t="s">
        <v>171</v>
      </c>
      <c r="C72" s="32" t="s">
        <v>892</v>
      </c>
      <c r="D72" s="33" t="s">
        <v>1588</v>
      </c>
      <c r="E72" s="34"/>
      <c r="F72" s="34"/>
      <c r="G72" s="34"/>
      <c r="H72" s="67">
        <f t="shared" si="2"/>
        <v>0</v>
      </c>
    </row>
    <row r="73" spans="1:8" ht="20.25" customHeight="1">
      <c r="A73" s="47" t="s">
        <v>1781</v>
      </c>
      <c r="B73" s="47" t="s">
        <v>1148</v>
      </c>
      <c r="C73" s="25" t="s">
        <v>387</v>
      </c>
      <c r="D73" s="17" t="s">
        <v>1149</v>
      </c>
      <c r="E73" s="26">
        <f>SUM(E74:E75)</f>
        <v>0</v>
      </c>
      <c r="F73" s="26">
        <f>SUM(F74:F75)</f>
        <v>0</v>
      </c>
      <c r="G73" s="26">
        <f>SUM(G74:G75)</f>
        <v>0</v>
      </c>
      <c r="H73" s="26">
        <f t="shared" si="2"/>
        <v>0</v>
      </c>
    </row>
    <row r="74" spans="1:8" ht="20.25" customHeight="1">
      <c r="A74" s="32">
        <v>716</v>
      </c>
      <c r="B74" s="73" t="s">
        <v>172</v>
      </c>
      <c r="C74" s="32" t="s">
        <v>892</v>
      </c>
      <c r="D74" s="33" t="s">
        <v>1542</v>
      </c>
      <c r="E74" s="34">
        <v>0</v>
      </c>
      <c r="F74" s="34">
        <v>0</v>
      </c>
      <c r="G74" s="34">
        <v>0</v>
      </c>
      <c r="H74" s="67">
        <f t="shared" si="2"/>
        <v>0</v>
      </c>
    </row>
    <row r="75" spans="1:8" ht="20.25" customHeight="1">
      <c r="A75" s="32">
        <v>717</v>
      </c>
      <c r="B75" s="73" t="s">
        <v>173</v>
      </c>
      <c r="C75" s="32" t="s">
        <v>892</v>
      </c>
      <c r="D75" s="33" t="s">
        <v>1588</v>
      </c>
      <c r="E75" s="34">
        <v>0</v>
      </c>
      <c r="F75" s="34">
        <v>0</v>
      </c>
      <c r="G75" s="34">
        <v>0</v>
      </c>
      <c r="H75" s="67">
        <f t="shared" si="2"/>
        <v>0</v>
      </c>
    </row>
    <row r="76" spans="1:8" ht="20.25" customHeight="1">
      <c r="A76" s="47" t="s">
        <v>278</v>
      </c>
      <c r="B76" s="47" t="s">
        <v>279</v>
      </c>
      <c r="C76" s="25" t="s">
        <v>387</v>
      </c>
      <c r="D76" s="17" t="s">
        <v>280</v>
      </c>
      <c r="E76" s="26">
        <f>SUM(E77:E78)</f>
        <v>0</v>
      </c>
      <c r="F76" s="26">
        <f>SUM(F77:F78)</f>
        <v>0</v>
      </c>
      <c r="G76" s="26">
        <f>SUM(G77:G78)</f>
        <v>0</v>
      </c>
      <c r="H76" s="26">
        <f t="shared" si="2"/>
        <v>0</v>
      </c>
    </row>
    <row r="77" spans="1:8" ht="20.25" customHeight="1">
      <c r="A77" s="32">
        <v>716</v>
      </c>
      <c r="B77" s="73" t="s">
        <v>174</v>
      </c>
      <c r="C77" s="32" t="s">
        <v>892</v>
      </c>
      <c r="D77" s="33" t="s">
        <v>1542</v>
      </c>
      <c r="E77" s="34">
        <v>0</v>
      </c>
      <c r="F77" s="34">
        <v>0</v>
      </c>
      <c r="G77" s="34">
        <v>0</v>
      </c>
      <c r="H77" s="67">
        <f t="shared" si="2"/>
        <v>0</v>
      </c>
    </row>
    <row r="78" spans="1:8" ht="20.25" customHeight="1">
      <c r="A78" s="32">
        <v>717</v>
      </c>
      <c r="B78" s="73" t="s">
        <v>175</v>
      </c>
      <c r="C78" s="32" t="s">
        <v>892</v>
      </c>
      <c r="D78" s="33" t="s">
        <v>1588</v>
      </c>
      <c r="E78" s="34">
        <v>0</v>
      </c>
      <c r="F78" s="34">
        <v>0</v>
      </c>
      <c r="G78" s="34">
        <v>0</v>
      </c>
      <c r="H78" s="67">
        <f t="shared" si="2"/>
        <v>0</v>
      </c>
    </row>
    <row r="79" spans="1:8" ht="20.25" customHeight="1">
      <c r="A79" s="24"/>
      <c r="B79" s="72"/>
      <c r="C79" s="23" t="s">
        <v>892</v>
      </c>
      <c r="D79" s="24" t="s">
        <v>378</v>
      </c>
      <c r="E79" s="31">
        <f>SUM(E76,E73,E70,E67,E62)</f>
        <v>212000</v>
      </c>
      <c r="F79" s="31">
        <f>SUM(F76,F73,F70,F67,F62)</f>
        <v>13643.98</v>
      </c>
      <c r="G79" s="31">
        <f>SUM(G76,G73,G70,G67,G62)</f>
        <v>200000</v>
      </c>
      <c r="H79" s="31">
        <f t="shared" si="2"/>
        <v>6.4358396226415095</v>
      </c>
    </row>
    <row r="80" spans="1:8" ht="12.75">
      <c r="A80" s="145"/>
      <c r="B80" s="146"/>
      <c r="C80" s="147"/>
      <c r="D80" s="148"/>
      <c r="E80" s="145"/>
      <c r="F80" s="145"/>
      <c r="G80" s="145"/>
      <c r="H80" s="145"/>
    </row>
    <row r="81" spans="1:8" ht="12.75">
      <c r="A81" s="334" t="s">
        <v>979</v>
      </c>
      <c r="B81" s="334"/>
      <c r="C81" s="334"/>
      <c r="D81" s="334"/>
      <c r="E81" s="334"/>
      <c r="F81" s="334"/>
      <c r="G81" s="334"/>
      <c r="H81" s="335"/>
    </row>
    <row r="82" spans="1:8" ht="20.25" customHeight="1">
      <c r="A82" s="336" t="s">
        <v>1349</v>
      </c>
      <c r="B82" s="337"/>
      <c r="C82" s="337"/>
      <c r="D82" s="337"/>
      <c r="E82" s="337"/>
      <c r="F82" s="337"/>
      <c r="G82" s="337"/>
      <c r="H82" s="337"/>
    </row>
    <row r="83" spans="1:8" ht="20.25" customHeight="1">
      <c r="A83" s="337"/>
      <c r="B83" s="337"/>
      <c r="C83" s="337"/>
      <c r="D83" s="337"/>
      <c r="E83" s="337"/>
      <c r="F83" s="337"/>
      <c r="G83" s="337"/>
      <c r="H83" s="337"/>
    </row>
    <row r="84" spans="1:8" ht="12.75">
      <c r="A84" s="145"/>
      <c r="B84" s="146"/>
      <c r="C84" s="147"/>
      <c r="D84" s="148"/>
      <c r="E84" s="145"/>
      <c r="F84" s="145"/>
      <c r="G84" s="145"/>
      <c r="H84" s="145"/>
    </row>
    <row r="85" spans="1:8" ht="20.25" customHeight="1">
      <c r="A85" s="18"/>
      <c r="B85" s="62" t="s">
        <v>176</v>
      </c>
      <c r="C85" s="27" t="s">
        <v>389</v>
      </c>
      <c r="D85" s="19" t="s">
        <v>177</v>
      </c>
      <c r="E85" s="40" t="s">
        <v>376</v>
      </c>
      <c r="F85" s="40" t="s">
        <v>152</v>
      </c>
      <c r="G85" s="40" t="s">
        <v>153</v>
      </c>
      <c r="H85" s="18" t="s">
        <v>377</v>
      </c>
    </row>
    <row r="86" spans="1:8" ht="20.25" customHeight="1">
      <c r="A86" s="76" t="s">
        <v>382</v>
      </c>
      <c r="B86" s="77" t="s">
        <v>383</v>
      </c>
      <c r="C86" s="78"/>
      <c r="D86" s="79" t="s">
        <v>374</v>
      </c>
      <c r="E86" s="80"/>
      <c r="F86" s="80"/>
      <c r="G86" s="80"/>
      <c r="H86" s="80"/>
    </row>
    <row r="87" spans="1:8" ht="20.25" customHeight="1">
      <c r="A87" s="47" t="s">
        <v>385</v>
      </c>
      <c r="B87" s="47" t="s">
        <v>386</v>
      </c>
      <c r="C87" s="25" t="s">
        <v>387</v>
      </c>
      <c r="D87" s="38" t="s">
        <v>388</v>
      </c>
      <c r="E87" s="63">
        <f>SUM(E88:E90)</f>
        <v>45000</v>
      </c>
      <c r="F87" s="63">
        <f>SUM(F88:F90)</f>
        <v>0</v>
      </c>
      <c r="G87" s="63">
        <f>SUM(G88:G90)</f>
        <v>25000</v>
      </c>
      <c r="H87" s="63">
        <f aca="true" t="shared" si="3" ref="H87:H103">IF(E87=0,,F87/E87*100)</f>
        <v>0</v>
      </c>
    </row>
    <row r="88" spans="1:8" ht="20.25" customHeight="1">
      <c r="A88" s="32">
        <v>716</v>
      </c>
      <c r="B88" s="73" t="s">
        <v>714</v>
      </c>
      <c r="C88" s="32" t="s">
        <v>892</v>
      </c>
      <c r="D88" s="33" t="s">
        <v>715</v>
      </c>
      <c r="E88" s="67">
        <v>0</v>
      </c>
      <c r="F88" s="67"/>
      <c r="G88" s="34"/>
      <c r="H88" s="67">
        <f t="shared" si="3"/>
        <v>0</v>
      </c>
    </row>
    <row r="89" spans="1:8" ht="20.25" customHeight="1">
      <c r="A89" s="32">
        <v>717001</v>
      </c>
      <c r="B89" s="73" t="s">
        <v>716</v>
      </c>
      <c r="C89" s="32" t="s">
        <v>1035</v>
      </c>
      <c r="D89" s="33" t="s">
        <v>1658</v>
      </c>
      <c r="E89" s="133">
        <v>25000</v>
      </c>
      <c r="F89" s="67">
        <v>0</v>
      </c>
      <c r="G89" s="34">
        <v>25000</v>
      </c>
      <c r="H89" s="34">
        <f>IF(E89=0,,F89/E89*100)</f>
        <v>0</v>
      </c>
    </row>
    <row r="90" spans="1:8" ht="20.25" customHeight="1">
      <c r="A90" s="32">
        <v>717001</v>
      </c>
      <c r="B90" s="73" t="s">
        <v>717</v>
      </c>
      <c r="C90" s="32" t="s">
        <v>1035</v>
      </c>
      <c r="D90" s="33" t="s">
        <v>1659</v>
      </c>
      <c r="E90" s="133">
        <v>20000</v>
      </c>
      <c r="F90" s="67">
        <v>0</v>
      </c>
      <c r="G90" s="34">
        <v>0</v>
      </c>
      <c r="H90" s="67">
        <f>IF(E90=0,,F90/E90*100)</f>
        <v>0</v>
      </c>
    </row>
    <row r="91" spans="1:8" ht="20.25" customHeight="1">
      <c r="A91" s="47" t="s">
        <v>266</v>
      </c>
      <c r="B91" s="47" t="s">
        <v>267</v>
      </c>
      <c r="C91" s="25" t="s">
        <v>387</v>
      </c>
      <c r="D91" s="17" t="s">
        <v>991</v>
      </c>
      <c r="E91" s="26">
        <f>SUM(E92:E93)</f>
        <v>0</v>
      </c>
      <c r="F91" s="26">
        <f>SUM(F92:F93)</f>
        <v>0</v>
      </c>
      <c r="G91" s="26">
        <f>SUM(G92:G93)</f>
        <v>0</v>
      </c>
      <c r="H91" s="26">
        <f t="shared" si="3"/>
        <v>0</v>
      </c>
    </row>
    <row r="92" spans="1:8" ht="20.25" customHeight="1">
      <c r="A92" s="32">
        <v>716</v>
      </c>
      <c r="B92" s="73" t="s">
        <v>718</v>
      </c>
      <c r="C92" s="32" t="s">
        <v>892</v>
      </c>
      <c r="D92" s="33" t="s">
        <v>1542</v>
      </c>
      <c r="E92" s="34">
        <v>0</v>
      </c>
      <c r="F92" s="34">
        <v>0</v>
      </c>
      <c r="G92" s="34">
        <v>0</v>
      </c>
      <c r="H92" s="67">
        <f t="shared" si="3"/>
        <v>0</v>
      </c>
    </row>
    <row r="93" spans="1:8" ht="20.25" customHeight="1">
      <c r="A93" s="32">
        <v>717</v>
      </c>
      <c r="B93" s="73" t="s">
        <v>719</v>
      </c>
      <c r="C93" s="32" t="s">
        <v>892</v>
      </c>
      <c r="D93" s="33" t="s">
        <v>1588</v>
      </c>
      <c r="E93" s="34">
        <v>0</v>
      </c>
      <c r="F93" s="34">
        <v>0</v>
      </c>
      <c r="G93" s="34">
        <v>0</v>
      </c>
      <c r="H93" s="67">
        <f t="shared" si="3"/>
        <v>0</v>
      </c>
    </row>
    <row r="94" spans="1:8" ht="20.25" customHeight="1">
      <c r="A94" s="47" t="s">
        <v>274</v>
      </c>
      <c r="B94" s="47" t="s">
        <v>275</v>
      </c>
      <c r="C94" s="25" t="s">
        <v>387</v>
      </c>
      <c r="D94" s="17" t="s">
        <v>276</v>
      </c>
      <c r="E94" s="26">
        <f>SUM(E95:E96)</f>
        <v>0</v>
      </c>
      <c r="F94" s="26">
        <f>SUM(F95:F96)</f>
        <v>0</v>
      </c>
      <c r="G94" s="26">
        <f>SUM(G95:G96)</f>
        <v>0</v>
      </c>
      <c r="H94" s="26">
        <f t="shared" si="3"/>
        <v>0</v>
      </c>
    </row>
    <row r="95" spans="1:8" ht="20.25" customHeight="1">
      <c r="A95" s="32">
        <v>716</v>
      </c>
      <c r="B95" s="73" t="s">
        <v>958</v>
      </c>
      <c r="C95" s="32" t="s">
        <v>892</v>
      </c>
      <c r="D95" s="33" t="s">
        <v>1542</v>
      </c>
      <c r="E95" s="34">
        <v>0</v>
      </c>
      <c r="F95" s="34">
        <v>0</v>
      </c>
      <c r="G95" s="34">
        <v>0</v>
      </c>
      <c r="H95" s="67">
        <f t="shared" si="3"/>
        <v>0</v>
      </c>
    </row>
    <row r="96" spans="1:8" ht="20.25" customHeight="1">
      <c r="A96" s="32">
        <v>717</v>
      </c>
      <c r="B96" s="73" t="s">
        <v>959</v>
      </c>
      <c r="C96" s="32" t="s">
        <v>892</v>
      </c>
      <c r="D96" s="33" t="s">
        <v>1588</v>
      </c>
      <c r="E96" s="34">
        <v>0</v>
      </c>
      <c r="F96" s="34">
        <v>0</v>
      </c>
      <c r="G96" s="34">
        <v>0</v>
      </c>
      <c r="H96" s="67">
        <f t="shared" si="3"/>
        <v>0</v>
      </c>
    </row>
    <row r="97" spans="1:8" ht="20.25" customHeight="1">
      <c r="A97" s="47" t="s">
        <v>1781</v>
      </c>
      <c r="B97" s="47" t="s">
        <v>1148</v>
      </c>
      <c r="C97" s="25" t="s">
        <v>387</v>
      </c>
      <c r="D97" s="17" t="s">
        <v>1149</v>
      </c>
      <c r="E97" s="26">
        <f>SUM(E98:E99)</f>
        <v>0</v>
      </c>
      <c r="F97" s="26">
        <f>SUM(F98:F99)</f>
        <v>0</v>
      </c>
      <c r="G97" s="26">
        <f>SUM(G98:G99)</f>
        <v>0</v>
      </c>
      <c r="H97" s="26">
        <f t="shared" si="3"/>
        <v>0</v>
      </c>
    </row>
    <row r="98" spans="1:8" ht="20.25" customHeight="1">
      <c r="A98" s="32">
        <v>716</v>
      </c>
      <c r="B98" s="73" t="s">
        <v>960</v>
      </c>
      <c r="C98" s="32" t="s">
        <v>892</v>
      </c>
      <c r="D98" s="33" t="s">
        <v>1542</v>
      </c>
      <c r="E98" s="34">
        <v>0</v>
      </c>
      <c r="F98" s="34">
        <v>0</v>
      </c>
      <c r="G98" s="34">
        <v>0</v>
      </c>
      <c r="H98" s="67">
        <f t="shared" si="3"/>
        <v>0</v>
      </c>
    </row>
    <row r="99" spans="1:8" ht="20.25" customHeight="1">
      <c r="A99" s="32">
        <v>717</v>
      </c>
      <c r="B99" s="73" t="s">
        <v>961</v>
      </c>
      <c r="C99" s="32" t="s">
        <v>892</v>
      </c>
      <c r="D99" s="33" t="s">
        <v>1588</v>
      </c>
      <c r="E99" s="34">
        <v>0</v>
      </c>
      <c r="F99" s="34">
        <v>0</v>
      </c>
      <c r="G99" s="34">
        <v>0</v>
      </c>
      <c r="H99" s="67">
        <f t="shared" si="3"/>
        <v>0</v>
      </c>
    </row>
    <row r="100" spans="1:8" ht="20.25" customHeight="1">
      <c r="A100" s="47" t="s">
        <v>278</v>
      </c>
      <c r="B100" s="47" t="s">
        <v>279</v>
      </c>
      <c r="C100" s="25" t="s">
        <v>387</v>
      </c>
      <c r="D100" s="17" t="s">
        <v>280</v>
      </c>
      <c r="E100" s="26">
        <f>SUM(E101:E102)</f>
        <v>0</v>
      </c>
      <c r="F100" s="26">
        <f>SUM(F101:F102)</f>
        <v>0</v>
      </c>
      <c r="G100" s="26">
        <f>SUM(G101:G102)</f>
        <v>0</v>
      </c>
      <c r="H100" s="26">
        <f t="shared" si="3"/>
        <v>0</v>
      </c>
    </row>
    <row r="101" spans="1:8" ht="20.25" customHeight="1">
      <c r="A101" s="32">
        <v>716</v>
      </c>
      <c r="B101" s="73" t="s">
        <v>962</v>
      </c>
      <c r="C101" s="32" t="s">
        <v>892</v>
      </c>
      <c r="D101" s="33" t="s">
        <v>1542</v>
      </c>
      <c r="E101" s="34">
        <v>0</v>
      </c>
      <c r="F101" s="34">
        <v>0</v>
      </c>
      <c r="G101" s="34">
        <v>0</v>
      </c>
      <c r="H101" s="67">
        <f t="shared" si="3"/>
        <v>0</v>
      </c>
    </row>
    <row r="102" spans="1:8" ht="20.25" customHeight="1">
      <c r="A102" s="32">
        <v>717</v>
      </c>
      <c r="B102" s="73" t="s">
        <v>963</v>
      </c>
      <c r="C102" s="32" t="s">
        <v>892</v>
      </c>
      <c r="D102" s="33" t="s">
        <v>1588</v>
      </c>
      <c r="E102" s="34">
        <v>0</v>
      </c>
      <c r="F102" s="34">
        <v>0</v>
      </c>
      <c r="G102" s="34">
        <v>0</v>
      </c>
      <c r="H102" s="67">
        <f t="shared" si="3"/>
        <v>0</v>
      </c>
    </row>
    <row r="103" spans="1:8" ht="20.25" customHeight="1">
      <c r="A103" s="24"/>
      <c r="B103" s="72"/>
      <c r="C103" s="23" t="s">
        <v>892</v>
      </c>
      <c r="D103" s="24" t="s">
        <v>378</v>
      </c>
      <c r="E103" s="31">
        <f>SUM(E100,E97,E94,E91,E87)</f>
        <v>45000</v>
      </c>
      <c r="F103" s="31">
        <f>SUM(F100,F97,F94,F91,F87)</f>
        <v>0</v>
      </c>
      <c r="G103" s="31">
        <f>SUM(G100,G97,G94,G91,G87)</f>
        <v>25000</v>
      </c>
      <c r="H103" s="31">
        <f t="shared" si="3"/>
        <v>0</v>
      </c>
    </row>
    <row r="105" spans="1:8" ht="12.75">
      <c r="A105" s="334" t="s">
        <v>979</v>
      </c>
      <c r="B105" s="334"/>
      <c r="C105" s="334"/>
      <c r="D105" s="334"/>
      <c r="E105" s="334"/>
      <c r="F105" s="334"/>
      <c r="G105" s="334"/>
      <c r="H105" s="335"/>
    </row>
    <row r="106" spans="1:8" ht="18.75" customHeight="1">
      <c r="A106" s="336" t="s">
        <v>1350</v>
      </c>
      <c r="B106" s="337"/>
      <c r="C106" s="337"/>
      <c r="D106" s="337"/>
      <c r="E106" s="337"/>
      <c r="F106" s="337"/>
      <c r="G106" s="337"/>
      <c r="H106" s="337"/>
    </row>
    <row r="107" spans="1:8" ht="18.75" customHeight="1">
      <c r="A107" s="337"/>
      <c r="B107" s="337"/>
      <c r="C107" s="337"/>
      <c r="D107" s="337"/>
      <c r="E107" s="337"/>
      <c r="F107" s="337"/>
      <c r="G107" s="337"/>
      <c r="H107" s="337"/>
    </row>
    <row r="109" spans="1:8" ht="21" customHeight="1">
      <c r="A109" s="18"/>
      <c r="B109" s="62" t="s">
        <v>964</v>
      </c>
      <c r="C109" s="27" t="s">
        <v>389</v>
      </c>
      <c r="D109" s="19" t="s">
        <v>965</v>
      </c>
      <c r="E109" s="40" t="s">
        <v>376</v>
      </c>
      <c r="F109" s="40" t="s">
        <v>152</v>
      </c>
      <c r="G109" s="40" t="s">
        <v>153</v>
      </c>
      <c r="H109" s="18" t="s">
        <v>377</v>
      </c>
    </row>
    <row r="110" spans="1:11" ht="21" customHeight="1">
      <c r="A110" s="76" t="s">
        <v>382</v>
      </c>
      <c r="B110" s="77" t="s">
        <v>383</v>
      </c>
      <c r="C110" s="78"/>
      <c r="D110" s="79" t="s">
        <v>374</v>
      </c>
      <c r="E110" s="80"/>
      <c r="F110" s="80"/>
      <c r="G110" s="80"/>
      <c r="H110" s="80"/>
      <c r="J110" s="256"/>
      <c r="K110" s="256"/>
    </row>
    <row r="111" spans="1:12" ht="21" customHeight="1">
      <c r="A111" s="47" t="s">
        <v>266</v>
      </c>
      <c r="B111" s="47" t="s">
        <v>267</v>
      </c>
      <c r="C111" s="25" t="s">
        <v>387</v>
      </c>
      <c r="D111" s="17" t="s">
        <v>991</v>
      </c>
      <c r="E111" s="63">
        <f>SUM(E112:E117)</f>
        <v>420</v>
      </c>
      <c r="F111" s="63">
        <f>SUM(F112:F117)</f>
        <v>342.71</v>
      </c>
      <c r="G111" s="63">
        <f>SUM(G112:G117)</f>
        <v>343</v>
      </c>
      <c r="H111" s="63">
        <f aca="true" t="shared" si="4" ref="H111:H118">IF(E111=0,,F111/E111*100)</f>
        <v>81.59761904761905</v>
      </c>
      <c r="J111" s="257"/>
      <c r="K111" s="257"/>
      <c r="L111" s="240"/>
    </row>
    <row r="112" spans="1:12" ht="21" customHeight="1">
      <c r="A112" s="68">
        <v>61</v>
      </c>
      <c r="B112" s="73" t="s">
        <v>1660</v>
      </c>
      <c r="C112" s="32" t="s">
        <v>892</v>
      </c>
      <c r="D112" s="69" t="s">
        <v>1572</v>
      </c>
      <c r="E112" s="66">
        <v>420</v>
      </c>
      <c r="F112" s="34">
        <v>342.71</v>
      </c>
      <c r="G112" s="34">
        <v>343</v>
      </c>
      <c r="H112" s="34">
        <f t="shared" si="4"/>
        <v>81.59761904761905</v>
      </c>
      <c r="I112" s="227"/>
      <c r="J112" s="248"/>
      <c r="K112" s="248"/>
      <c r="L112" s="240"/>
    </row>
    <row r="113" spans="1:12" ht="21" customHeight="1">
      <c r="A113" s="68">
        <v>62</v>
      </c>
      <c r="B113" s="73" t="s">
        <v>1661</v>
      </c>
      <c r="C113" s="32" t="s">
        <v>892</v>
      </c>
      <c r="D113" s="69" t="s">
        <v>1107</v>
      </c>
      <c r="E113" s="34">
        <v>0</v>
      </c>
      <c r="F113" s="34">
        <v>0</v>
      </c>
      <c r="G113" s="34">
        <v>0</v>
      </c>
      <c r="H113" s="34">
        <f t="shared" si="4"/>
        <v>0</v>
      </c>
      <c r="J113" s="258"/>
      <c r="K113" s="258"/>
      <c r="L113" s="240"/>
    </row>
    <row r="114" spans="1:12" ht="21" customHeight="1">
      <c r="A114" s="68">
        <v>631</v>
      </c>
      <c r="B114" s="73" t="s">
        <v>1662</v>
      </c>
      <c r="C114" s="32" t="s">
        <v>892</v>
      </c>
      <c r="D114" s="69" t="s">
        <v>982</v>
      </c>
      <c r="E114" s="34">
        <v>0</v>
      </c>
      <c r="F114" s="34">
        <v>0</v>
      </c>
      <c r="G114" s="34">
        <v>0</v>
      </c>
      <c r="H114" s="34">
        <f t="shared" si="4"/>
        <v>0</v>
      </c>
      <c r="J114" s="259"/>
      <c r="K114" s="259"/>
      <c r="L114" s="238"/>
    </row>
    <row r="115" spans="1:12" ht="21" customHeight="1">
      <c r="A115" s="32">
        <v>632</v>
      </c>
      <c r="B115" s="73" t="s">
        <v>1663</v>
      </c>
      <c r="C115" s="32" t="s">
        <v>892</v>
      </c>
      <c r="D115" s="33" t="s">
        <v>1581</v>
      </c>
      <c r="E115" s="34">
        <v>0</v>
      </c>
      <c r="F115" s="34">
        <v>0</v>
      </c>
      <c r="G115" s="34">
        <v>0</v>
      </c>
      <c r="H115" s="34">
        <f t="shared" si="4"/>
        <v>0</v>
      </c>
      <c r="J115" s="260"/>
      <c r="K115" s="260"/>
      <c r="L115" s="239"/>
    </row>
    <row r="116" spans="1:11" ht="21" customHeight="1">
      <c r="A116" s="32">
        <v>633</v>
      </c>
      <c r="B116" s="73" t="s">
        <v>1664</v>
      </c>
      <c r="C116" s="32" t="s">
        <v>892</v>
      </c>
      <c r="D116" s="33" t="s">
        <v>1146</v>
      </c>
      <c r="E116" s="34">
        <v>0</v>
      </c>
      <c r="F116" s="34">
        <v>0</v>
      </c>
      <c r="G116" s="34">
        <v>0</v>
      </c>
      <c r="H116" s="34">
        <f t="shared" si="4"/>
        <v>0</v>
      </c>
      <c r="J116" s="260"/>
      <c r="K116" s="260"/>
    </row>
    <row r="117" spans="1:11" ht="21" customHeight="1">
      <c r="A117" s="32">
        <v>637</v>
      </c>
      <c r="B117" s="73" t="s">
        <v>1665</v>
      </c>
      <c r="C117" s="32" t="s">
        <v>892</v>
      </c>
      <c r="D117" s="33" t="s">
        <v>988</v>
      </c>
      <c r="E117" s="34">
        <v>0</v>
      </c>
      <c r="F117" s="34">
        <v>0</v>
      </c>
      <c r="G117" s="34">
        <v>0</v>
      </c>
      <c r="H117" s="34">
        <f t="shared" si="4"/>
        <v>0</v>
      </c>
      <c r="J117" s="260"/>
      <c r="K117" s="260"/>
    </row>
    <row r="118" spans="1:11" ht="21" customHeight="1">
      <c r="A118" s="24"/>
      <c r="B118" s="72"/>
      <c r="C118" s="23" t="s">
        <v>892</v>
      </c>
      <c r="D118" s="24" t="s">
        <v>378</v>
      </c>
      <c r="E118" s="31">
        <f>SUM(E111)</f>
        <v>420</v>
      </c>
      <c r="F118" s="31">
        <f>SUM(F111)</f>
        <v>342.71</v>
      </c>
      <c r="G118" s="31">
        <f>SUM(G111)</f>
        <v>343</v>
      </c>
      <c r="H118" s="31">
        <f t="shared" si="4"/>
        <v>81.59761904761905</v>
      </c>
      <c r="J118" s="260"/>
      <c r="K118" s="260"/>
    </row>
    <row r="120" spans="1:8" ht="12.75">
      <c r="A120" s="334" t="s">
        <v>979</v>
      </c>
      <c r="B120" s="334"/>
      <c r="C120" s="334"/>
      <c r="D120" s="334"/>
      <c r="E120" s="334"/>
      <c r="F120" s="334"/>
      <c r="G120" s="334"/>
      <c r="H120" s="335"/>
    </row>
    <row r="121" spans="1:8" ht="12.75">
      <c r="A121" s="336" t="s">
        <v>1351</v>
      </c>
      <c r="B121" s="337"/>
      <c r="C121" s="337"/>
      <c r="D121" s="337"/>
      <c r="E121" s="337"/>
      <c r="F121" s="337"/>
      <c r="G121" s="337"/>
      <c r="H121" s="337"/>
    </row>
    <row r="122" spans="1:8" ht="12.75">
      <c r="A122" s="337"/>
      <c r="B122" s="337"/>
      <c r="C122" s="337"/>
      <c r="D122" s="337"/>
      <c r="E122" s="337"/>
      <c r="F122" s="337"/>
      <c r="G122" s="337"/>
      <c r="H122" s="337"/>
    </row>
    <row r="125" spans="1:8" ht="21.75" customHeight="1">
      <c r="A125" s="378" t="s">
        <v>1206</v>
      </c>
      <c r="B125" s="378"/>
      <c r="C125" s="378"/>
      <c r="D125" s="378"/>
      <c r="E125" s="368">
        <v>2014</v>
      </c>
      <c r="F125" s="368"/>
      <c r="G125" s="368"/>
      <c r="H125" s="369"/>
    </row>
    <row r="126" spans="1:8" ht="21.75" customHeight="1">
      <c r="A126" s="86" t="s">
        <v>382</v>
      </c>
      <c r="B126" s="37" t="s">
        <v>383</v>
      </c>
      <c r="C126" s="14" t="s">
        <v>384</v>
      </c>
      <c r="D126" s="15" t="s">
        <v>374</v>
      </c>
      <c r="E126" s="86" t="s">
        <v>1115</v>
      </c>
      <c r="F126" s="86" t="s">
        <v>1116</v>
      </c>
      <c r="G126" s="86" t="s">
        <v>381</v>
      </c>
      <c r="H126" s="86" t="s">
        <v>378</v>
      </c>
    </row>
    <row r="127" spans="1:8" ht="21.75" customHeight="1">
      <c r="A127" s="106" t="s">
        <v>1119</v>
      </c>
      <c r="B127" s="359" t="s">
        <v>1209</v>
      </c>
      <c r="C127" s="362" t="s">
        <v>389</v>
      </c>
      <c r="D127" s="365" t="s">
        <v>1210</v>
      </c>
      <c r="E127" s="107">
        <f>SUM(E15)</f>
        <v>110000</v>
      </c>
      <c r="F127" s="107">
        <f>SUM(E16:E18)</f>
        <v>29000</v>
      </c>
      <c r="G127" s="107"/>
      <c r="H127" s="107">
        <f>SUM(E127:G127)</f>
        <v>139000</v>
      </c>
    </row>
    <row r="128" spans="1:8" ht="21.75" customHeight="1">
      <c r="A128" s="106" t="s">
        <v>1121</v>
      </c>
      <c r="B128" s="360"/>
      <c r="C128" s="363"/>
      <c r="D128" s="366"/>
      <c r="E128" s="110">
        <f>SUM(F15)</f>
        <v>101590</v>
      </c>
      <c r="F128" s="110">
        <f>SUM(F16:F18)</f>
        <v>0</v>
      </c>
      <c r="G128" s="110"/>
      <c r="H128" s="107">
        <f>SUM(E128:G128)</f>
        <v>101590</v>
      </c>
    </row>
    <row r="129" spans="1:8" ht="21.75" customHeight="1">
      <c r="A129" s="106" t="s">
        <v>1122</v>
      </c>
      <c r="B129" s="361"/>
      <c r="C129" s="364"/>
      <c r="D129" s="367"/>
      <c r="E129" s="110">
        <f>IF(E128=0,,E128/E127*100)</f>
        <v>92.35454545454546</v>
      </c>
      <c r="F129" s="110">
        <f>IF(F128=0,,F128/F127*100)</f>
        <v>0</v>
      </c>
      <c r="G129" s="110">
        <f>IF(G128=0,,G128/G127*100)</f>
        <v>0</v>
      </c>
      <c r="H129" s="110">
        <f>IF(H128=0,,H128/H127*100)</f>
        <v>73.0863309352518</v>
      </c>
    </row>
    <row r="130" spans="1:8" ht="21.75" customHeight="1">
      <c r="A130" s="106" t="s">
        <v>1119</v>
      </c>
      <c r="B130" s="359" t="s">
        <v>1212</v>
      </c>
      <c r="C130" s="362" t="s">
        <v>389</v>
      </c>
      <c r="D130" s="365" t="s">
        <v>1213</v>
      </c>
      <c r="E130" s="110">
        <f>SUM(E42)</f>
        <v>0</v>
      </c>
      <c r="F130" s="110">
        <f>SUM(E28:E40,E43:E44,E46:E53)</f>
        <v>491842</v>
      </c>
      <c r="G130" s="110"/>
      <c r="H130" s="110">
        <f>SUM(E130:G130)</f>
        <v>491842</v>
      </c>
    </row>
    <row r="131" spans="1:8" ht="21.75" customHeight="1">
      <c r="A131" s="106" t="s">
        <v>1121</v>
      </c>
      <c r="B131" s="360"/>
      <c r="C131" s="363"/>
      <c r="D131" s="366"/>
      <c r="E131" s="110">
        <f>SUM(F42)</f>
        <v>0</v>
      </c>
      <c r="F131" s="110">
        <f>SUM(F46:F53,F43:F44,F28:F40)</f>
        <v>381172.15</v>
      </c>
      <c r="G131" s="110"/>
      <c r="H131" s="110">
        <f>SUM(E131:G131)</f>
        <v>381172.15</v>
      </c>
    </row>
    <row r="132" spans="1:8" ht="21.75" customHeight="1">
      <c r="A132" s="106" t="s">
        <v>1122</v>
      </c>
      <c r="B132" s="361"/>
      <c r="C132" s="364"/>
      <c r="D132" s="367"/>
      <c r="E132" s="110">
        <f>IF(E130=0,,E131/E130*100)</f>
        <v>0</v>
      </c>
      <c r="F132" s="110">
        <f>IF(F131=0,,F131/F130*100)</f>
        <v>77.4989020864424</v>
      </c>
      <c r="G132" s="110">
        <f>IF(G131=0,,G131/G130*100)</f>
        <v>0</v>
      </c>
      <c r="H132" s="110">
        <f>IF(H131=0,,H131/H130*100)</f>
        <v>77.4989020864424</v>
      </c>
    </row>
    <row r="133" spans="1:8" ht="21.75" customHeight="1">
      <c r="A133" s="106" t="s">
        <v>1119</v>
      </c>
      <c r="B133" s="359" t="s">
        <v>164</v>
      </c>
      <c r="C133" s="362" t="s">
        <v>389</v>
      </c>
      <c r="D133" s="365" t="s">
        <v>165</v>
      </c>
      <c r="E133" s="110"/>
      <c r="F133" s="110">
        <f>SUM(E63:E66,E68:E69,E71:E72,E74:E75,E77:E78)</f>
        <v>212000</v>
      </c>
      <c r="G133" s="110"/>
      <c r="H133" s="110">
        <f>SUM(E133:G133)</f>
        <v>212000</v>
      </c>
    </row>
    <row r="134" spans="1:8" ht="21.75" customHeight="1">
      <c r="A134" s="106" t="s">
        <v>1121</v>
      </c>
      <c r="B134" s="360"/>
      <c r="C134" s="363"/>
      <c r="D134" s="366"/>
      <c r="E134" s="110"/>
      <c r="F134" s="110">
        <f>SUM(F77:F78,F74:F75,F71:F72,F68:F69,F63:F66)</f>
        <v>13643.98</v>
      </c>
      <c r="G134" s="110"/>
      <c r="H134" s="110">
        <f>SUM(E134:G134)</f>
        <v>13643.98</v>
      </c>
    </row>
    <row r="135" spans="1:8" ht="21.75" customHeight="1">
      <c r="A135" s="106" t="s">
        <v>1122</v>
      </c>
      <c r="B135" s="361"/>
      <c r="C135" s="364"/>
      <c r="D135" s="367"/>
      <c r="E135" s="110">
        <f>IF(E134=0,,E134/E133*100)</f>
        <v>0</v>
      </c>
      <c r="F135" s="110">
        <f>IF(F134=0,,F134/F133*100)</f>
        <v>6.4358396226415095</v>
      </c>
      <c r="G135" s="110">
        <f>IF(G134=0,,G134/G133*100)</f>
        <v>0</v>
      </c>
      <c r="H135" s="110">
        <f>IF(H134=0,,H134/H133*100)</f>
        <v>6.4358396226415095</v>
      </c>
    </row>
    <row r="136" spans="1:8" ht="21.75" customHeight="1">
      <c r="A136" s="106" t="s">
        <v>1119</v>
      </c>
      <c r="B136" s="359" t="s">
        <v>176</v>
      </c>
      <c r="C136" s="362" t="s">
        <v>389</v>
      </c>
      <c r="D136" s="365" t="s">
        <v>177</v>
      </c>
      <c r="E136" s="110"/>
      <c r="F136" s="110">
        <f>SUM(E88:E90,E92:E93,E95:E96,E98:E99,E101:E102)</f>
        <v>45000</v>
      </c>
      <c r="G136" s="110"/>
      <c r="H136" s="110">
        <f>SUM(E136:G136)</f>
        <v>45000</v>
      </c>
    </row>
    <row r="137" spans="1:8" ht="21.75" customHeight="1">
      <c r="A137" s="106" t="s">
        <v>1121</v>
      </c>
      <c r="B137" s="360"/>
      <c r="C137" s="363"/>
      <c r="D137" s="366"/>
      <c r="E137" s="110"/>
      <c r="F137" s="110">
        <f>SUM(F88:F90,F92:F93,F95:F96,F98:F99,F101:F102)</f>
        <v>0</v>
      </c>
      <c r="G137" s="110"/>
      <c r="H137" s="110">
        <f>SUM(E137:G137)</f>
        <v>0</v>
      </c>
    </row>
    <row r="138" spans="1:8" ht="21.75" customHeight="1">
      <c r="A138" s="106" t="s">
        <v>1122</v>
      </c>
      <c r="B138" s="361"/>
      <c r="C138" s="364"/>
      <c r="D138" s="367"/>
      <c r="E138" s="110">
        <f>IF(E137=0,,E137/E136*100)</f>
        <v>0</v>
      </c>
      <c r="F138" s="110">
        <f>IF(F137=0,,F137/F136*100)</f>
        <v>0</v>
      </c>
      <c r="G138" s="110">
        <f>IF(G137=0,,G137/G136*100)</f>
        <v>0</v>
      </c>
      <c r="H138" s="110">
        <f>IF(H137=0,,H137/H136*100)</f>
        <v>0</v>
      </c>
    </row>
    <row r="139" spans="1:8" ht="21.75" customHeight="1">
      <c r="A139" s="106" t="s">
        <v>1119</v>
      </c>
      <c r="B139" s="359" t="s">
        <v>964</v>
      </c>
      <c r="C139" s="362" t="s">
        <v>389</v>
      </c>
      <c r="D139" s="365" t="s">
        <v>965</v>
      </c>
      <c r="E139" s="110">
        <f>SUM(E112:E117)</f>
        <v>420</v>
      </c>
      <c r="F139" s="110"/>
      <c r="G139" s="110"/>
      <c r="H139" s="110">
        <f>SUM(E139:G139)</f>
        <v>420</v>
      </c>
    </row>
    <row r="140" spans="1:8" ht="21.75" customHeight="1">
      <c r="A140" s="106" t="s">
        <v>1121</v>
      </c>
      <c r="B140" s="360"/>
      <c r="C140" s="363"/>
      <c r="D140" s="366"/>
      <c r="E140" s="110">
        <f>SUM(F112:F117)</f>
        <v>342.71</v>
      </c>
      <c r="F140" s="110"/>
      <c r="G140" s="110"/>
      <c r="H140" s="110">
        <f>SUM(E140:G140)</f>
        <v>342.71</v>
      </c>
    </row>
    <row r="141" spans="1:8" ht="21.75" customHeight="1">
      <c r="A141" s="106" t="s">
        <v>1122</v>
      </c>
      <c r="B141" s="361"/>
      <c r="C141" s="364"/>
      <c r="D141" s="367"/>
      <c r="E141" s="110">
        <f>IF(E140=0,,E140/E139*100)</f>
        <v>81.59761904761905</v>
      </c>
      <c r="F141" s="110">
        <f>IF(F140=0,,F140/F139*100)</f>
        <v>0</v>
      </c>
      <c r="G141" s="110">
        <f>IF(G140=0,,G140/G139*100)</f>
        <v>0</v>
      </c>
      <c r="H141" s="110">
        <f>IF(H140=0,,H140/H139*100)</f>
        <v>81.59761904761905</v>
      </c>
    </row>
    <row r="142" spans="1:8" ht="21.75" customHeight="1">
      <c r="A142" s="111" t="s">
        <v>1119</v>
      </c>
      <c r="B142" s="112"/>
      <c r="C142" s="111"/>
      <c r="D142" s="48" t="s">
        <v>154</v>
      </c>
      <c r="E142" s="113">
        <f aca="true" t="shared" si="5" ref="E142:G143">SUM(E127,E130,E133,E136,E139)</f>
        <v>110420</v>
      </c>
      <c r="F142" s="113">
        <f t="shared" si="5"/>
        <v>777842</v>
      </c>
      <c r="G142" s="113">
        <f t="shared" si="5"/>
        <v>0</v>
      </c>
      <c r="H142" s="113">
        <f>SUM(E142:G142)</f>
        <v>888262</v>
      </c>
    </row>
    <row r="143" spans="1:8" ht="21.75" customHeight="1">
      <c r="A143" s="111" t="s">
        <v>1121</v>
      </c>
      <c r="B143" s="112"/>
      <c r="C143" s="111"/>
      <c r="D143" s="48" t="s">
        <v>155</v>
      </c>
      <c r="E143" s="113">
        <f t="shared" si="5"/>
        <v>101932.71</v>
      </c>
      <c r="F143" s="113">
        <f t="shared" si="5"/>
        <v>394816.13</v>
      </c>
      <c r="G143" s="113">
        <f t="shared" si="5"/>
        <v>0</v>
      </c>
      <c r="H143" s="113">
        <f>SUM(E143:G143)</f>
        <v>496748.84</v>
      </c>
    </row>
    <row r="144" spans="1:8" ht="21.75" customHeight="1">
      <c r="A144" s="111" t="s">
        <v>1122</v>
      </c>
      <c r="B144" s="112"/>
      <c r="C144" s="111"/>
      <c r="D144" s="48" t="s">
        <v>1123</v>
      </c>
      <c r="E144" s="113">
        <f>IF(E143=0,,E143/E142*100)</f>
        <v>92.31362977721427</v>
      </c>
      <c r="F144" s="113">
        <f>IF(F143=0,,F143/F142*100)</f>
        <v>50.75788270625654</v>
      </c>
      <c r="G144" s="113">
        <f>IF(G143=0,,G143/G142*100)</f>
        <v>0</v>
      </c>
      <c r="H144" s="113">
        <f>IF(H143=0,,H143/H142*100)</f>
        <v>55.9236846786196</v>
      </c>
    </row>
    <row r="145" spans="1:8" ht="12.75">
      <c r="A145" s="115"/>
      <c r="B145" s="52"/>
      <c r="C145" s="51"/>
      <c r="D145" s="115"/>
      <c r="E145" s="115"/>
      <c r="F145" s="115"/>
      <c r="G145" s="116"/>
      <c r="H145" s="81"/>
    </row>
    <row r="146" spans="1:8" ht="12.75">
      <c r="A146" s="115" t="s">
        <v>1119</v>
      </c>
      <c r="B146" s="52" t="s">
        <v>154</v>
      </c>
      <c r="C146" s="51"/>
      <c r="D146" s="115"/>
      <c r="E146" s="115"/>
      <c r="F146" s="115"/>
      <c r="G146" s="116"/>
      <c r="H146" s="81"/>
    </row>
    <row r="147" spans="1:8" ht="12.75">
      <c r="A147" s="115" t="s">
        <v>1121</v>
      </c>
      <c r="B147" s="52" t="s">
        <v>155</v>
      </c>
      <c r="C147" s="51"/>
      <c r="D147" s="115"/>
      <c r="E147" s="115"/>
      <c r="F147" s="115"/>
      <c r="G147" s="116"/>
      <c r="H147" s="81"/>
    </row>
    <row r="148" spans="1:8" ht="12.75">
      <c r="A148" s="115" t="s">
        <v>1122</v>
      </c>
      <c r="B148" s="52" t="s">
        <v>1123</v>
      </c>
      <c r="C148" s="51"/>
      <c r="D148" s="115"/>
      <c r="E148" s="115"/>
      <c r="F148" s="115"/>
      <c r="G148" s="116"/>
      <c r="H148" s="81"/>
    </row>
    <row r="149" spans="1:8" ht="12.75">
      <c r="A149" s="115"/>
      <c r="B149" s="52"/>
      <c r="C149" s="51"/>
      <c r="D149" s="115"/>
      <c r="E149" s="115"/>
      <c r="F149" s="115"/>
      <c r="G149" s="116"/>
      <c r="H149" s="81"/>
    </row>
    <row r="150" spans="1:8" ht="12.75">
      <c r="A150" s="334" t="s">
        <v>375</v>
      </c>
      <c r="B150" s="334"/>
      <c r="C150" s="334"/>
      <c r="D150" s="334"/>
      <c r="E150" s="334"/>
      <c r="F150" s="334"/>
      <c r="G150" s="334"/>
      <c r="H150" s="81"/>
    </row>
    <row r="151" spans="1:8" ht="12.75">
      <c r="A151" s="336" t="s">
        <v>1352</v>
      </c>
      <c r="B151" s="337"/>
      <c r="C151" s="337"/>
      <c r="D151" s="337"/>
      <c r="E151" s="337"/>
      <c r="F151" s="337"/>
      <c r="G151" s="337"/>
      <c r="H151" s="377"/>
    </row>
    <row r="152" spans="1:8" ht="25.5" customHeight="1">
      <c r="A152" s="337"/>
      <c r="B152" s="337"/>
      <c r="C152" s="337"/>
      <c r="D152" s="337"/>
      <c r="E152" s="337"/>
      <c r="F152" s="337"/>
      <c r="G152" s="337"/>
      <c r="H152" s="377"/>
    </row>
    <row r="153" spans="1:8" ht="12.75">
      <c r="A153" s="337"/>
      <c r="B153" s="337"/>
      <c r="C153" s="337"/>
      <c r="D153" s="337"/>
      <c r="E153" s="337"/>
      <c r="F153" s="337"/>
      <c r="G153" s="337"/>
      <c r="H153" s="377"/>
    </row>
    <row r="156" spans="1:5" ht="12.75">
      <c r="A156" s="386" t="s">
        <v>389</v>
      </c>
      <c r="B156" s="386"/>
      <c r="C156" s="386" t="s">
        <v>1210</v>
      </c>
      <c r="D156" s="386"/>
      <c r="E156" s="386"/>
    </row>
    <row r="157" spans="1:5" ht="12.75">
      <c r="A157" s="55" t="s">
        <v>1124</v>
      </c>
      <c r="B157" s="55"/>
      <c r="C157" s="386" t="s">
        <v>220</v>
      </c>
      <c r="D157" s="386"/>
      <c r="E157" s="386"/>
    </row>
    <row r="158" spans="1:5" ht="12.75">
      <c r="A158" s="386" t="s">
        <v>1125</v>
      </c>
      <c r="B158" s="386"/>
      <c r="C158" s="386" t="s">
        <v>1277</v>
      </c>
      <c r="D158" s="386"/>
      <c r="E158" s="386"/>
    </row>
    <row r="159" spans="1:5" ht="12.75">
      <c r="A159" s="55" t="s">
        <v>1126</v>
      </c>
      <c r="B159" s="57" t="s">
        <v>1127</v>
      </c>
      <c r="C159" s="386" t="s">
        <v>178</v>
      </c>
      <c r="D159" s="386"/>
      <c r="E159" s="386"/>
    </row>
    <row r="160" spans="1:8" ht="12.75">
      <c r="A160" s="387" t="s">
        <v>1128</v>
      </c>
      <c r="B160" s="387"/>
      <c r="C160" s="387"/>
      <c r="D160" s="373" t="s">
        <v>156</v>
      </c>
      <c r="E160" s="373"/>
      <c r="F160" s="373"/>
      <c r="G160" s="373"/>
      <c r="H160" s="373"/>
    </row>
    <row r="161" spans="1:8" ht="12.75">
      <c r="A161" s="386" t="s">
        <v>1129</v>
      </c>
      <c r="B161" s="386"/>
      <c r="C161" s="386"/>
      <c r="D161" s="371">
        <v>5</v>
      </c>
      <c r="E161" s="374"/>
      <c r="F161" s="374"/>
      <c r="G161" s="374"/>
      <c r="H161" s="374"/>
    </row>
    <row r="162" spans="1:8" ht="12.75">
      <c r="A162" s="386" t="s">
        <v>1130</v>
      </c>
      <c r="B162" s="386"/>
      <c r="C162" s="386"/>
      <c r="D162" s="371">
        <v>4</v>
      </c>
      <c r="E162" s="374"/>
      <c r="F162" s="374"/>
      <c r="G162" s="374"/>
      <c r="H162" s="374"/>
    </row>
    <row r="163" spans="1:8" ht="12.75">
      <c r="A163" s="386" t="s">
        <v>377</v>
      </c>
      <c r="B163" s="386"/>
      <c r="C163" s="386"/>
      <c r="D163" s="372">
        <f>IF(D161=0,,D162/D161*100)</f>
        <v>80</v>
      </c>
      <c r="E163" s="376"/>
      <c r="F163" s="376"/>
      <c r="G163" s="376"/>
      <c r="H163" s="376"/>
    </row>
    <row r="164" spans="1:5" ht="12.75">
      <c r="A164" s="56"/>
      <c r="B164" s="56"/>
      <c r="C164" s="56"/>
      <c r="D164" s="56"/>
      <c r="E164" s="56"/>
    </row>
    <row r="165" spans="1:5" ht="12.75">
      <c r="A165" s="55" t="s">
        <v>1126</v>
      </c>
      <c r="B165" s="57" t="s">
        <v>1127</v>
      </c>
      <c r="C165" s="386" t="s">
        <v>179</v>
      </c>
      <c r="D165" s="386"/>
      <c r="E165" s="386"/>
    </row>
    <row r="166" spans="1:8" ht="12.75">
      <c r="A166" s="386" t="s">
        <v>1134</v>
      </c>
      <c r="B166" s="386"/>
      <c r="C166" s="386"/>
      <c r="D166" s="371">
        <v>40</v>
      </c>
      <c r="E166" s="374"/>
      <c r="F166" s="374"/>
      <c r="G166" s="374"/>
      <c r="H166" s="374"/>
    </row>
    <row r="167" spans="1:8" ht="12.75">
      <c r="A167" s="386" t="s">
        <v>1130</v>
      </c>
      <c r="B167" s="386"/>
      <c r="C167" s="386"/>
      <c r="D167" s="371">
        <v>40</v>
      </c>
      <c r="E167" s="374"/>
      <c r="F167" s="374"/>
      <c r="G167" s="374"/>
      <c r="H167" s="374"/>
    </row>
    <row r="168" spans="1:8" ht="12.75">
      <c r="A168" s="386" t="s">
        <v>377</v>
      </c>
      <c r="B168" s="386"/>
      <c r="C168" s="386"/>
      <c r="D168" s="372">
        <f>IF(D166=0,,D167/D166*100)</f>
        <v>100</v>
      </c>
      <c r="E168" s="376"/>
      <c r="F168" s="376"/>
      <c r="G168" s="376"/>
      <c r="H168" s="376"/>
    </row>
    <row r="169" spans="1:8" ht="12.75">
      <c r="A169" s="386"/>
      <c r="B169" s="386"/>
      <c r="C169" s="386"/>
      <c r="D169" s="371"/>
      <c r="E169" s="374"/>
      <c r="F169" s="374"/>
      <c r="G169" s="374"/>
      <c r="H169" s="374"/>
    </row>
    <row r="170" spans="1:5" ht="12.75">
      <c r="A170" s="55" t="s">
        <v>1126</v>
      </c>
      <c r="B170" s="57" t="s">
        <v>1127</v>
      </c>
      <c r="C170" s="386" t="s">
        <v>180</v>
      </c>
      <c r="D170" s="386"/>
      <c r="E170" s="386"/>
    </row>
    <row r="171" spans="1:8" ht="12.75">
      <c r="A171" s="386" t="s">
        <v>1134</v>
      </c>
      <c r="B171" s="386"/>
      <c r="C171" s="386"/>
      <c r="D171" s="371">
        <v>2</v>
      </c>
      <c r="E171" s="374"/>
      <c r="F171" s="374"/>
      <c r="G171" s="374"/>
      <c r="H171" s="374"/>
    </row>
    <row r="172" spans="1:8" ht="12.75">
      <c r="A172" s="386" t="s">
        <v>1130</v>
      </c>
      <c r="B172" s="386"/>
      <c r="C172" s="386"/>
      <c r="D172" s="371">
        <v>5.8</v>
      </c>
      <c r="E172" s="374"/>
      <c r="F172" s="374"/>
      <c r="G172" s="374"/>
      <c r="H172" s="374"/>
    </row>
    <row r="173" spans="1:8" ht="12.75">
      <c r="A173" s="386" t="s">
        <v>377</v>
      </c>
      <c r="B173" s="386"/>
      <c r="C173" s="386"/>
      <c r="D173" s="372">
        <f>IF(D171=0,,D172/D171*100)</f>
        <v>290</v>
      </c>
      <c r="E173" s="376"/>
      <c r="F173" s="376"/>
      <c r="G173" s="376"/>
      <c r="H173" s="376"/>
    </row>
    <row r="174" spans="1:8" ht="12.75">
      <c r="A174" s="386"/>
      <c r="B174" s="386"/>
      <c r="C174" s="386"/>
      <c r="D174" s="371"/>
      <c r="E174" s="374"/>
      <c r="F174" s="374"/>
      <c r="G174" s="374"/>
      <c r="H174" s="374"/>
    </row>
    <row r="176" spans="1:8" ht="12.75">
      <c r="A176" s="334" t="s">
        <v>375</v>
      </c>
      <c r="B176" s="334"/>
      <c r="C176" s="334"/>
      <c r="D176" s="334"/>
      <c r="E176" s="334"/>
      <c r="F176" s="334"/>
      <c r="G176" s="334"/>
      <c r="H176" s="81"/>
    </row>
    <row r="177" spans="1:8" ht="12.75">
      <c r="A177" s="336" t="s">
        <v>307</v>
      </c>
      <c r="B177" s="337"/>
      <c r="C177" s="337"/>
      <c r="D177" s="337"/>
      <c r="E177" s="337"/>
      <c r="F177" s="337"/>
      <c r="G177" s="337"/>
      <c r="H177" s="377"/>
    </row>
    <row r="178" spans="1:8" ht="12.75">
      <c r="A178" s="337"/>
      <c r="B178" s="337"/>
      <c r="C178" s="337"/>
      <c r="D178" s="337"/>
      <c r="E178" s="337"/>
      <c r="F178" s="337"/>
      <c r="G178" s="337"/>
      <c r="H178" s="377"/>
    </row>
    <row r="179" spans="1:8" ht="12.75">
      <c r="A179" s="337"/>
      <c r="B179" s="337"/>
      <c r="C179" s="337"/>
      <c r="D179" s="337"/>
      <c r="E179" s="337"/>
      <c r="F179" s="337"/>
      <c r="G179" s="337"/>
      <c r="H179" s="377"/>
    </row>
    <row r="181" spans="1:5" ht="12.75">
      <c r="A181" s="386" t="s">
        <v>389</v>
      </c>
      <c r="B181" s="386"/>
      <c r="C181" s="386" t="s">
        <v>1213</v>
      </c>
      <c r="D181" s="386"/>
      <c r="E181" s="386"/>
    </row>
    <row r="182" spans="1:5" ht="12.75">
      <c r="A182" s="55" t="s">
        <v>1124</v>
      </c>
      <c r="B182" s="55"/>
      <c r="C182" s="386" t="s">
        <v>181</v>
      </c>
      <c r="D182" s="386"/>
      <c r="E182" s="386"/>
    </row>
    <row r="183" spans="1:5" ht="12.75">
      <c r="A183" s="386" t="s">
        <v>1125</v>
      </c>
      <c r="B183" s="386"/>
      <c r="C183" s="386" t="s">
        <v>1277</v>
      </c>
      <c r="D183" s="386"/>
      <c r="E183" s="386"/>
    </row>
    <row r="184" spans="1:5" ht="12.75">
      <c r="A184" s="55" t="s">
        <v>1126</v>
      </c>
      <c r="B184" s="57" t="s">
        <v>1127</v>
      </c>
      <c r="C184" s="386" t="s">
        <v>182</v>
      </c>
      <c r="D184" s="386"/>
      <c r="E184" s="386"/>
    </row>
    <row r="185" spans="1:8" ht="12.75">
      <c r="A185" s="387" t="s">
        <v>1128</v>
      </c>
      <c r="B185" s="387"/>
      <c r="C185" s="387"/>
      <c r="D185" s="373" t="s">
        <v>156</v>
      </c>
      <c r="E185" s="373"/>
      <c r="F185" s="373"/>
      <c r="G185" s="373"/>
      <c r="H185" s="373"/>
    </row>
    <row r="186" spans="1:8" ht="12.75">
      <c r="A186" s="386" t="s">
        <v>1129</v>
      </c>
      <c r="B186" s="386"/>
      <c r="C186" s="386"/>
      <c r="D186" s="371">
        <v>5</v>
      </c>
      <c r="E186" s="374"/>
      <c r="F186" s="374"/>
      <c r="G186" s="374"/>
      <c r="H186" s="374"/>
    </row>
    <row r="187" spans="1:8" ht="12.75">
      <c r="A187" s="386" t="s">
        <v>1130</v>
      </c>
      <c r="B187" s="386"/>
      <c r="C187" s="386"/>
      <c r="D187" s="371">
        <v>0.8</v>
      </c>
      <c r="E187" s="374"/>
      <c r="F187" s="374"/>
      <c r="G187" s="374"/>
      <c r="H187" s="374"/>
    </row>
    <row r="188" spans="1:8" ht="12.75">
      <c r="A188" s="386" t="s">
        <v>377</v>
      </c>
      <c r="B188" s="386"/>
      <c r="C188" s="386"/>
      <c r="D188" s="372">
        <f>IF(D186=0,,D187/D186*100)</f>
        <v>16</v>
      </c>
      <c r="E188" s="376"/>
      <c r="F188" s="376"/>
      <c r="G188" s="376"/>
      <c r="H188" s="376"/>
    </row>
    <row r="189" spans="1:5" ht="12.75">
      <c r="A189" s="56"/>
      <c r="B189" s="56"/>
      <c r="C189" s="56"/>
      <c r="D189" s="56"/>
      <c r="E189" s="56"/>
    </row>
    <row r="190" spans="1:5" ht="12.75">
      <c r="A190" s="55" t="s">
        <v>1126</v>
      </c>
      <c r="B190" s="57" t="s">
        <v>1127</v>
      </c>
      <c r="C190" s="386" t="s">
        <v>183</v>
      </c>
      <c r="D190" s="386"/>
      <c r="E190" s="386"/>
    </row>
    <row r="191" spans="1:8" ht="12.75">
      <c r="A191" s="386" t="s">
        <v>1134</v>
      </c>
      <c r="B191" s="386"/>
      <c r="C191" s="386"/>
      <c r="D191" s="371">
        <v>3</v>
      </c>
      <c r="E191" s="374"/>
      <c r="F191" s="374"/>
      <c r="G191" s="374"/>
      <c r="H191" s="374"/>
    </row>
    <row r="192" spans="1:8" ht="12.75">
      <c r="A192" s="386" t="s">
        <v>1130</v>
      </c>
      <c r="B192" s="386"/>
      <c r="C192" s="386"/>
      <c r="D192" s="371">
        <v>5</v>
      </c>
      <c r="E192" s="374"/>
      <c r="F192" s="374"/>
      <c r="G192" s="374"/>
      <c r="H192" s="374"/>
    </row>
    <row r="193" spans="1:8" ht="12.75">
      <c r="A193" s="386" t="s">
        <v>377</v>
      </c>
      <c r="B193" s="386"/>
      <c r="C193" s="386"/>
      <c r="D193" s="372">
        <f>IF(D191=0,,D192/D191*100)</f>
        <v>166.66666666666669</v>
      </c>
      <c r="E193" s="376"/>
      <c r="F193" s="376"/>
      <c r="G193" s="376"/>
      <c r="H193" s="376"/>
    </row>
    <row r="194" spans="1:8" ht="12.75">
      <c r="A194" s="386"/>
      <c r="B194" s="386"/>
      <c r="C194" s="386"/>
      <c r="D194" s="371"/>
      <c r="E194" s="374"/>
      <c r="F194" s="374"/>
      <c r="G194" s="374"/>
      <c r="H194" s="374"/>
    </row>
    <row r="196" spans="1:8" ht="12.75">
      <c r="A196" s="334" t="s">
        <v>375</v>
      </c>
      <c r="B196" s="334"/>
      <c r="C196" s="334"/>
      <c r="D196" s="334"/>
      <c r="E196" s="334"/>
      <c r="F196" s="334"/>
      <c r="G196" s="334"/>
      <c r="H196" s="81"/>
    </row>
    <row r="197" spans="1:8" ht="12.75">
      <c r="A197" s="336" t="s">
        <v>308</v>
      </c>
      <c r="B197" s="337"/>
      <c r="C197" s="337"/>
      <c r="D197" s="337"/>
      <c r="E197" s="337"/>
      <c r="F197" s="337"/>
      <c r="G197" s="337"/>
      <c r="H197" s="377"/>
    </row>
    <row r="198" spans="1:8" ht="12.75">
      <c r="A198" s="337"/>
      <c r="B198" s="337"/>
      <c r="C198" s="337"/>
      <c r="D198" s="337"/>
      <c r="E198" s="337"/>
      <c r="F198" s="337"/>
      <c r="G198" s="337"/>
      <c r="H198" s="377"/>
    </row>
    <row r="199" spans="1:8" ht="12.75">
      <c r="A199" s="337"/>
      <c r="B199" s="337"/>
      <c r="C199" s="337"/>
      <c r="D199" s="337"/>
      <c r="E199" s="337"/>
      <c r="F199" s="337"/>
      <c r="G199" s="337"/>
      <c r="H199" s="377"/>
    </row>
    <row r="201" spans="1:5" ht="12.75">
      <c r="A201" s="386" t="s">
        <v>389</v>
      </c>
      <c r="B201" s="386"/>
      <c r="C201" s="386" t="s">
        <v>165</v>
      </c>
      <c r="D201" s="386"/>
      <c r="E201" s="386"/>
    </row>
    <row r="202" spans="1:5" ht="12.75">
      <c r="A202" s="55" t="s">
        <v>1124</v>
      </c>
      <c r="B202" s="55"/>
      <c r="C202" s="386" t="s">
        <v>184</v>
      </c>
      <c r="D202" s="386"/>
      <c r="E202" s="386"/>
    </row>
    <row r="203" spans="1:5" ht="12.75">
      <c r="A203" s="386" t="s">
        <v>1125</v>
      </c>
      <c r="B203" s="386"/>
      <c r="C203" s="386" t="s">
        <v>1277</v>
      </c>
      <c r="D203" s="386"/>
      <c r="E203" s="386"/>
    </row>
    <row r="204" spans="1:5" ht="12.75">
      <c r="A204" s="55" t="s">
        <v>1126</v>
      </c>
      <c r="B204" s="57" t="s">
        <v>1127</v>
      </c>
      <c r="C204" s="386" t="s">
        <v>185</v>
      </c>
      <c r="D204" s="386"/>
      <c r="E204" s="386"/>
    </row>
    <row r="205" spans="1:8" ht="12.75">
      <c r="A205" s="387" t="s">
        <v>1128</v>
      </c>
      <c r="B205" s="387"/>
      <c r="C205" s="387"/>
      <c r="D205" s="373" t="s">
        <v>156</v>
      </c>
      <c r="E205" s="373"/>
      <c r="F205" s="373"/>
      <c r="G205" s="373"/>
      <c r="H205" s="373"/>
    </row>
    <row r="206" spans="1:8" ht="12.75">
      <c r="A206" s="386" t="s">
        <v>1129</v>
      </c>
      <c r="B206" s="386"/>
      <c r="C206" s="386"/>
      <c r="D206" s="371">
        <v>0</v>
      </c>
      <c r="E206" s="374"/>
      <c r="F206" s="374"/>
      <c r="G206" s="374"/>
      <c r="H206" s="374"/>
    </row>
    <row r="207" spans="1:8" ht="12.75">
      <c r="A207" s="386" t="s">
        <v>1130</v>
      </c>
      <c r="B207" s="386"/>
      <c r="C207" s="386"/>
      <c r="D207" s="371">
        <v>0.5</v>
      </c>
      <c r="E207" s="374"/>
      <c r="F207" s="374"/>
      <c r="G207" s="374"/>
      <c r="H207" s="374"/>
    </row>
    <row r="208" spans="1:8" ht="12.75">
      <c r="A208" s="386" t="s">
        <v>377</v>
      </c>
      <c r="B208" s="386"/>
      <c r="C208" s="386"/>
      <c r="D208" s="372">
        <f>IF(D206=0,,D207/D206*100)</f>
        <v>0</v>
      </c>
      <c r="E208" s="376"/>
      <c r="F208" s="376"/>
      <c r="G208" s="376"/>
      <c r="H208" s="376"/>
    </row>
    <row r="209" spans="1:5" ht="12.75">
      <c r="A209" s="56"/>
      <c r="B209" s="56"/>
      <c r="C209" s="56"/>
      <c r="D209" s="56"/>
      <c r="E209" s="56"/>
    </row>
    <row r="210" spans="1:5" ht="12.75">
      <c r="A210" s="55" t="s">
        <v>1126</v>
      </c>
      <c r="B210" s="57" t="s">
        <v>1127</v>
      </c>
      <c r="C210" s="386" t="s">
        <v>186</v>
      </c>
      <c r="D210" s="386"/>
      <c r="E210" s="386"/>
    </row>
    <row r="211" spans="1:8" ht="12.75">
      <c r="A211" s="386" t="s">
        <v>1134</v>
      </c>
      <c r="B211" s="386"/>
      <c r="C211" s="386"/>
      <c r="D211" s="371">
        <v>0</v>
      </c>
      <c r="E211" s="374"/>
      <c r="F211" s="374"/>
      <c r="G211" s="374"/>
      <c r="H211" s="374"/>
    </row>
    <row r="212" spans="1:8" ht="12.75">
      <c r="A212" s="386" t="s">
        <v>1130</v>
      </c>
      <c r="B212" s="386"/>
      <c r="C212" s="386"/>
      <c r="D212" s="372">
        <v>0</v>
      </c>
      <c r="E212" s="376"/>
      <c r="F212" s="376"/>
      <c r="G212" s="376"/>
      <c r="H212" s="376"/>
    </row>
    <row r="213" spans="1:8" ht="12.75">
      <c r="A213" s="386" t="s">
        <v>377</v>
      </c>
      <c r="B213" s="386"/>
      <c r="C213" s="386"/>
      <c r="D213" s="372">
        <f>IF(D211=0,,D212/D211*100)</f>
        <v>0</v>
      </c>
      <c r="E213" s="376"/>
      <c r="F213" s="376"/>
      <c r="G213" s="376"/>
      <c r="H213" s="376"/>
    </row>
    <row r="214" spans="1:8" ht="12.75">
      <c r="A214" s="386"/>
      <c r="B214" s="386"/>
      <c r="C214" s="386"/>
      <c r="D214" s="371"/>
      <c r="E214" s="374"/>
      <c r="F214" s="374"/>
      <c r="G214" s="374"/>
      <c r="H214" s="374"/>
    </row>
    <row r="216" spans="1:8" ht="12.75">
      <c r="A216" s="334" t="s">
        <v>375</v>
      </c>
      <c r="B216" s="334"/>
      <c r="C216" s="334"/>
      <c r="D216" s="334"/>
      <c r="E216" s="334"/>
      <c r="F216" s="334"/>
      <c r="G216" s="334"/>
      <c r="H216" s="81"/>
    </row>
    <row r="217" spans="1:8" ht="12.75">
      <c r="A217" s="336" t="s">
        <v>309</v>
      </c>
      <c r="B217" s="337"/>
      <c r="C217" s="337"/>
      <c r="D217" s="337"/>
      <c r="E217" s="337"/>
      <c r="F217" s="337"/>
      <c r="G217" s="337"/>
      <c r="H217" s="377"/>
    </row>
    <row r="218" spans="1:8" ht="12.75">
      <c r="A218" s="337"/>
      <c r="B218" s="337"/>
      <c r="C218" s="337"/>
      <c r="D218" s="337"/>
      <c r="E218" s="337"/>
      <c r="F218" s="337"/>
      <c r="G218" s="337"/>
      <c r="H218" s="377"/>
    </row>
    <row r="219" spans="1:8" ht="12.75">
      <c r="A219" s="337"/>
      <c r="B219" s="337"/>
      <c r="C219" s="337"/>
      <c r="D219" s="337"/>
      <c r="E219" s="337"/>
      <c r="F219" s="337"/>
      <c r="G219" s="337"/>
      <c r="H219" s="377"/>
    </row>
    <row r="221" spans="1:5" ht="12.75">
      <c r="A221" s="386" t="s">
        <v>389</v>
      </c>
      <c r="B221" s="386"/>
      <c r="C221" s="386" t="s">
        <v>177</v>
      </c>
      <c r="D221" s="386"/>
      <c r="E221" s="386"/>
    </row>
    <row r="222" spans="1:5" ht="12.75">
      <c r="A222" s="55" t="s">
        <v>1124</v>
      </c>
      <c r="B222" s="55"/>
      <c r="C222" s="386" t="s">
        <v>187</v>
      </c>
      <c r="D222" s="386"/>
      <c r="E222" s="386"/>
    </row>
    <row r="223" spans="1:5" ht="12.75">
      <c r="A223" s="386" t="s">
        <v>1125</v>
      </c>
      <c r="B223" s="386"/>
      <c r="C223" s="386" t="s">
        <v>1277</v>
      </c>
      <c r="D223" s="386"/>
      <c r="E223" s="386"/>
    </row>
    <row r="224" spans="1:5" ht="12.75">
      <c r="A224" s="55" t="s">
        <v>1126</v>
      </c>
      <c r="B224" s="57" t="s">
        <v>1127</v>
      </c>
      <c r="C224" s="386" t="s">
        <v>188</v>
      </c>
      <c r="D224" s="386"/>
      <c r="E224" s="386"/>
    </row>
    <row r="225" spans="1:8" ht="12.75">
      <c r="A225" s="387" t="s">
        <v>1128</v>
      </c>
      <c r="B225" s="387"/>
      <c r="C225" s="387"/>
      <c r="D225" s="373" t="s">
        <v>156</v>
      </c>
      <c r="E225" s="373"/>
      <c r="F225" s="373"/>
      <c r="G225" s="373"/>
      <c r="H225" s="373"/>
    </row>
    <row r="226" spans="1:8" ht="12.75">
      <c r="A226" s="386" t="s">
        <v>1129</v>
      </c>
      <c r="B226" s="386"/>
      <c r="C226" s="386"/>
      <c r="D226" s="371">
        <v>0</v>
      </c>
      <c r="E226" s="374"/>
      <c r="F226" s="374"/>
      <c r="G226" s="374"/>
      <c r="H226" s="374"/>
    </row>
    <row r="227" spans="1:8" ht="12.75">
      <c r="A227" s="386" t="s">
        <v>1130</v>
      </c>
      <c r="B227" s="386"/>
      <c r="C227" s="386"/>
      <c r="D227" s="371">
        <v>0</v>
      </c>
      <c r="E227" s="374"/>
      <c r="F227" s="374"/>
      <c r="G227" s="374"/>
      <c r="H227" s="374"/>
    </row>
    <row r="228" spans="1:8" ht="12.75">
      <c r="A228" s="386" t="s">
        <v>377</v>
      </c>
      <c r="B228" s="386"/>
      <c r="C228" s="386"/>
      <c r="D228" s="372">
        <f>IF(D226=0,,D227/D226*100)</f>
        <v>0</v>
      </c>
      <c r="E228" s="376"/>
      <c r="F228" s="376"/>
      <c r="G228" s="376"/>
      <c r="H228" s="376"/>
    </row>
    <row r="230" spans="1:8" ht="12.75">
      <c r="A230" s="334" t="s">
        <v>375</v>
      </c>
      <c r="B230" s="334"/>
      <c r="C230" s="334"/>
      <c r="D230" s="334"/>
      <c r="E230" s="334"/>
      <c r="F230" s="334"/>
      <c r="G230" s="334"/>
      <c r="H230" s="81"/>
    </row>
    <row r="231" spans="1:8" ht="12.75">
      <c r="A231" s="336" t="s">
        <v>310</v>
      </c>
      <c r="B231" s="337"/>
      <c r="C231" s="337"/>
      <c r="D231" s="337"/>
      <c r="E231" s="337"/>
      <c r="F231" s="337"/>
      <c r="G231" s="337"/>
      <c r="H231" s="377"/>
    </row>
    <row r="232" spans="1:8" ht="12.75">
      <c r="A232" s="337"/>
      <c r="B232" s="337"/>
      <c r="C232" s="337"/>
      <c r="D232" s="337"/>
      <c r="E232" s="337"/>
      <c r="F232" s="337"/>
      <c r="G232" s="337"/>
      <c r="H232" s="377"/>
    </row>
    <row r="233" spans="1:8" ht="12.75">
      <c r="A233" s="337"/>
      <c r="B233" s="337"/>
      <c r="C233" s="337"/>
      <c r="D233" s="337"/>
      <c r="E233" s="337"/>
      <c r="F233" s="337"/>
      <c r="G233" s="337"/>
      <c r="H233" s="377"/>
    </row>
    <row r="235" spans="1:5" ht="12.75">
      <c r="A235" s="386" t="s">
        <v>389</v>
      </c>
      <c r="B235" s="386"/>
      <c r="C235" s="386" t="s">
        <v>965</v>
      </c>
      <c r="D235" s="386"/>
      <c r="E235" s="386"/>
    </row>
    <row r="236" spans="1:5" ht="12.75">
      <c r="A236" s="55" t="s">
        <v>1124</v>
      </c>
      <c r="B236" s="55"/>
      <c r="C236" s="386" t="s">
        <v>966</v>
      </c>
      <c r="D236" s="386"/>
      <c r="E236" s="386"/>
    </row>
    <row r="237" spans="1:5" ht="12.75">
      <c r="A237" s="386" t="s">
        <v>1125</v>
      </c>
      <c r="B237" s="386"/>
      <c r="C237" s="386" t="s">
        <v>1277</v>
      </c>
      <c r="D237" s="386"/>
      <c r="E237" s="386"/>
    </row>
    <row r="238" spans="1:5" ht="12.75">
      <c r="A238" s="55" t="s">
        <v>1126</v>
      </c>
      <c r="B238" s="57" t="s">
        <v>1127</v>
      </c>
      <c r="C238" s="386" t="s">
        <v>967</v>
      </c>
      <c r="D238" s="386"/>
      <c r="E238" s="386"/>
    </row>
    <row r="239" spans="1:8" ht="12.75">
      <c r="A239" s="387" t="s">
        <v>1128</v>
      </c>
      <c r="B239" s="387"/>
      <c r="C239" s="387"/>
      <c r="D239" s="373" t="s">
        <v>156</v>
      </c>
      <c r="E239" s="373"/>
      <c r="F239" s="373"/>
      <c r="G239" s="373"/>
      <c r="H239" s="373"/>
    </row>
    <row r="240" spans="1:8" ht="12.75">
      <c r="A240" s="386" t="s">
        <v>1129</v>
      </c>
      <c r="B240" s="386"/>
      <c r="C240" s="386"/>
      <c r="D240" s="371">
        <v>40</v>
      </c>
      <c r="E240" s="374"/>
      <c r="F240" s="374"/>
      <c r="G240" s="374"/>
      <c r="H240" s="374"/>
    </row>
    <row r="241" spans="1:8" ht="12.75">
      <c r="A241" s="386" t="s">
        <v>1130</v>
      </c>
      <c r="B241" s="386"/>
      <c r="C241" s="386"/>
      <c r="D241" s="371">
        <v>40</v>
      </c>
      <c r="E241" s="374"/>
      <c r="F241" s="374"/>
      <c r="G241" s="374"/>
      <c r="H241" s="374"/>
    </row>
    <row r="242" spans="1:8" ht="12.75">
      <c r="A242" s="386" t="s">
        <v>377</v>
      </c>
      <c r="B242" s="386"/>
      <c r="C242" s="386"/>
      <c r="D242" s="372">
        <f>IF(D240=0,,D241/D240*100)</f>
        <v>100</v>
      </c>
      <c r="E242" s="376"/>
      <c r="F242" s="376"/>
      <c r="G242" s="376"/>
      <c r="H242" s="376"/>
    </row>
    <row r="244" spans="1:8" ht="12.75">
      <c r="A244" s="334" t="s">
        <v>375</v>
      </c>
      <c r="B244" s="334"/>
      <c r="C244" s="334"/>
      <c r="D244" s="334"/>
      <c r="E244" s="334"/>
      <c r="F244" s="334"/>
      <c r="G244" s="334"/>
      <c r="H244" s="81"/>
    </row>
    <row r="245" spans="1:8" ht="12.75">
      <c r="A245" s="336" t="s">
        <v>334</v>
      </c>
      <c r="B245" s="337"/>
      <c r="C245" s="337"/>
      <c r="D245" s="337"/>
      <c r="E245" s="337"/>
      <c r="F245" s="337"/>
      <c r="G245" s="337"/>
      <c r="H245" s="377"/>
    </row>
    <row r="246" spans="1:8" ht="12.75">
      <c r="A246" s="337"/>
      <c r="B246" s="337"/>
      <c r="C246" s="337"/>
      <c r="D246" s="337"/>
      <c r="E246" s="337"/>
      <c r="F246" s="337"/>
      <c r="G246" s="337"/>
      <c r="H246" s="377"/>
    </row>
    <row r="247" spans="1:8" ht="12.75">
      <c r="A247" s="337"/>
      <c r="B247" s="337"/>
      <c r="C247" s="337"/>
      <c r="D247" s="337"/>
      <c r="E247" s="337"/>
      <c r="F247" s="337"/>
      <c r="G247" s="337"/>
      <c r="H247" s="377"/>
    </row>
  </sheetData>
  <sheetProtection/>
  <mergeCells count="146">
    <mergeCell ref="A240:C240"/>
    <mergeCell ref="D240:H240"/>
    <mergeCell ref="A244:G244"/>
    <mergeCell ref="A245:H247"/>
    <mergeCell ref="A241:C241"/>
    <mergeCell ref="D241:H241"/>
    <mergeCell ref="A242:C242"/>
    <mergeCell ref="D242:H242"/>
    <mergeCell ref="C236:E236"/>
    <mergeCell ref="A237:B237"/>
    <mergeCell ref="C237:E237"/>
    <mergeCell ref="C238:E238"/>
    <mergeCell ref="A239:C239"/>
    <mergeCell ref="D239:H239"/>
    <mergeCell ref="A235:B235"/>
    <mergeCell ref="C235:E235"/>
    <mergeCell ref="C156:E156"/>
    <mergeCell ref="C157:E157"/>
    <mergeCell ref="A161:C161"/>
    <mergeCell ref="A162:C162"/>
    <mergeCell ref="A163:C163"/>
    <mergeCell ref="A156:B156"/>
    <mergeCell ref="A169:C169"/>
    <mergeCell ref="C170:E170"/>
    <mergeCell ref="A57:H58"/>
    <mergeCell ref="A81:H81"/>
    <mergeCell ref="A82:H83"/>
    <mergeCell ref="A105:H105"/>
    <mergeCell ref="A5:C8"/>
    <mergeCell ref="A21:H21"/>
    <mergeCell ref="A22:H23"/>
    <mergeCell ref="A56:H56"/>
    <mergeCell ref="A106:H107"/>
    <mergeCell ref="A125:D125"/>
    <mergeCell ref="E125:H125"/>
    <mergeCell ref="B127:B129"/>
    <mergeCell ref="C127:C129"/>
    <mergeCell ref="D127:D129"/>
    <mergeCell ref="A120:H120"/>
    <mergeCell ref="A121:H122"/>
    <mergeCell ref="B130:B132"/>
    <mergeCell ref="C130:C132"/>
    <mergeCell ref="D130:D132"/>
    <mergeCell ref="B133:B135"/>
    <mergeCell ref="C133:C135"/>
    <mergeCell ref="D133:D135"/>
    <mergeCell ref="D167:H167"/>
    <mergeCell ref="D161:H161"/>
    <mergeCell ref="D162:H162"/>
    <mergeCell ref="D163:H163"/>
    <mergeCell ref="C165:E165"/>
    <mergeCell ref="A166:C166"/>
    <mergeCell ref="A167:C167"/>
    <mergeCell ref="D166:H166"/>
    <mergeCell ref="C158:E158"/>
    <mergeCell ref="C159:E159"/>
    <mergeCell ref="A151:H153"/>
    <mergeCell ref="D160:H160"/>
    <mergeCell ref="B139:B141"/>
    <mergeCell ref="C139:C141"/>
    <mergeCell ref="D139:D141"/>
    <mergeCell ref="D168:H168"/>
    <mergeCell ref="D169:H169"/>
    <mergeCell ref="A168:C168"/>
    <mergeCell ref="A171:C171"/>
    <mergeCell ref="B136:B138"/>
    <mergeCell ref="C136:C138"/>
    <mergeCell ref="D136:D138"/>
    <mergeCell ref="A160:C160"/>
    <mergeCell ref="A150:G150"/>
    <mergeCell ref="A158:B158"/>
    <mergeCell ref="A181:B181"/>
    <mergeCell ref="C181:E181"/>
    <mergeCell ref="A176:G176"/>
    <mergeCell ref="A177:H179"/>
    <mergeCell ref="D171:H171"/>
    <mergeCell ref="D172:H172"/>
    <mergeCell ref="A183:B183"/>
    <mergeCell ref="C183:E183"/>
    <mergeCell ref="C184:E184"/>
    <mergeCell ref="A191:C191"/>
    <mergeCell ref="A172:C172"/>
    <mergeCell ref="A173:C173"/>
    <mergeCell ref="A174:C174"/>
    <mergeCell ref="C182:E182"/>
    <mergeCell ref="D173:H173"/>
    <mergeCell ref="D174:H174"/>
    <mergeCell ref="D194:H194"/>
    <mergeCell ref="C190:E190"/>
    <mergeCell ref="A192:C192"/>
    <mergeCell ref="A193:C193"/>
    <mergeCell ref="A185:C185"/>
    <mergeCell ref="A186:C186"/>
    <mergeCell ref="A187:C187"/>
    <mergeCell ref="A188:C188"/>
    <mergeCell ref="A196:G196"/>
    <mergeCell ref="A197:H199"/>
    <mergeCell ref="A194:C194"/>
    <mergeCell ref="D191:H191"/>
    <mergeCell ref="D192:H192"/>
    <mergeCell ref="D185:H185"/>
    <mergeCell ref="D186:H186"/>
    <mergeCell ref="D187:H187"/>
    <mergeCell ref="D188:H188"/>
    <mergeCell ref="D193:H193"/>
    <mergeCell ref="A208:C208"/>
    <mergeCell ref="C202:E202"/>
    <mergeCell ref="A203:B203"/>
    <mergeCell ref="C203:E203"/>
    <mergeCell ref="C204:E204"/>
    <mergeCell ref="A201:B201"/>
    <mergeCell ref="C201:E201"/>
    <mergeCell ref="D211:H211"/>
    <mergeCell ref="C210:E210"/>
    <mergeCell ref="A211:C211"/>
    <mergeCell ref="D205:H205"/>
    <mergeCell ref="D206:H206"/>
    <mergeCell ref="D207:H207"/>
    <mergeCell ref="D208:H208"/>
    <mergeCell ref="A205:C205"/>
    <mergeCell ref="A206:C206"/>
    <mergeCell ref="A207:C207"/>
    <mergeCell ref="D212:H212"/>
    <mergeCell ref="D213:H213"/>
    <mergeCell ref="D214:H214"/>
    <mergeCell ref="A216:G216"/>
    <mergeCell ref="A212:C212"/>
    <mergeCell ref="A213:C213"/>
    <mergeCell ref="A214:C214"/>
    <mergeCell ref="A223:B223"/>
    <mergeCell ref="C223:E223"/>
    <mergeCell ref="C224:E224"/>
    <mergeCell ref="A225:C225"/>
    <mergeCell ref="D225:H225"/>
    <mergeCell ref="A217:H219"/>
    <mergeCell ref="A221:B221"/>
    <mergeCell ref="C221:E221"/>
    <mergeCell ref="C222:E222"/>
    <mergeCell ref="A230:G230"/>
    <mergeCell ref="A231:H233"/>
    <mergeCell ref="D226:H226"/>
    <mergeCell ref="D227:H227"/>
    <mergeCell ref="D228:H228"/>
    <mergeCell ref="A226:C226"/>
    <mergeCell ref="A227:C227"/>
    <mergeCell ref="A228:C228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2" width="6.7109375" style="0" customWidth="1"/>
    <col min="4" max="4" width="20.421875" style="0" customWidth="1"/>
    <col min="5" max="7" width="10.140625" style="0" customWidth="1"/>
    <col min="9" max="17" width="9.140625" style="1" customWidth="1"/>
  </cols>
  <sheetData>
    <row r="2" ht="12.75">
      <c r="A2" s="130" t="s">
        <v>190</v>
      </c>
    </row>
    <row r="4" spans="1:7" ht="20.2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0.25" customHeight="1">
      <c r="A5" s="347" t="s">
        <v>189</v>
      </c>
      <c r="B5" s="348"/>
      <c r="C5" s="349"/>
      <c r="D5" s="48" t="s">
        <v>378</v>
      </c>
      <c r="E5" s="215">
        <f>SUM(E6:E8)</f>
        <v>221300</v>
      </c>
      <c r="F5" s="215">
        <f>SUM(F6:F8)</f>
        <v>122098</v>
      </c>
      <c r="G5" s="155">
        <f>SUM(H57)</f>
        <v>55.17306823316764</v>
      </c>
    </row>
    <row r="6" spans="1:7" ht="20.25" customHeight="1">
      <c r="A6" s="350"/>
      <c r="B6" s="351"/>
      <c r="C6" s="352"/>
      <c r="D6" s="69" t="s">
        <v>1115</v>
      </c>
      <c r="E6" s="87">
        <f>SUM(E55)</f>
        <v>91300</v>
      </c>
      <c r="F6" s="87">
        <f>SUM(E56)</f>
        <v>101563.02</v>
      </c>
      <c r="G6" s="88">
        <f>SUM(E57)</f>
        <v>111.24098576122674</v>
      </c>
    </row>
    <row r="7" spans="1:7" ht="20.25" customHeight="1">
      <c r="A7" s="350"/>
      <c r="B7" s="351"/>
      <c r="C7" s="352"/>
      <c r="D7" s="69" t="s">
        <v>1116</v>
      </c>
      <c r="E7" s="87">
        <f>SUM(F55)</f>
        <v>130000</v>
      </c>
      <c r="F7" s="87">
        <f>SUM(F56)</f>
        <v>20534.98</v>
      </c>
      <c r="G7" s="88">
        <f>SUM(F57)</f>
        <v>15.796138461538462</v>
      </c>
    </row>
    <row r="8" spans="1:7" ht="20.25" customHeight="1">
      <c r="A8" s="353"/>
      <c r="B8" s="354"/>
      <c r="C8" s="355"/>
      <c r="D8" s="69" t="s">
        <v>381</v>
      </c>
      <c r="E8" s="87">
        <f>SUM(G55)</f>
        <v>0</v>
      </c>
      <c r="F8" s="87">
        <f>SUM(G56)</f>
        <v>0</v>
      </c>
      <c r="G8" s="88">
        <f>SUM(G57)</f>
        <v>0</v>
      </c>
    </row>
    <row r="11" spans="1:17" s="142" customFormat="1" ht="19.5" customHeight="1">
      <c r="A11" s="135" t="s">
        <v>190</v>
      </c>
      <c r="B11" s="136"/>
      <c r="C11" s="137"/>
      <c r="D11" s="138"/>
      <c r="E11" s="139">
        <f>SUM(E18,E40)</f>
        <v>221300</v>
      </c>
      <c r="F11" s="139">
        <f>SUM(F18,F40)</f>
        <v>122098</v>
      </c>
      <c r="G11" s="139">
        <f>SUM(G18,G40)</f>
        <v>235960</v>
      </c>
      <c r="H11" s="139">
        <f>IF(E11=0,,F11/E11*100)</f>
        <v>55.17306823316764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42" customFormat="1" ht="19.5" customHeight="1">
      <c r="A12" s="27" t="s">
        <v>1035</v>
      </c>
      <c r="B12" s="131" t="s">
        <v>191</v>
      </c>
      <c r="C12" s="27" t="s">
        <v>389</v>
      </c>
      <c r="D12" s="19" t="s">
        <v>192</v>
      </c>
      <c r="E12" s="40" t="s">
        <v>376</v>
      </c>
      <c r="F12" s="40" t="s">
        <v>152</v>
      </c>
      <c r="G12" s="40" t="s">
        <v>153</v>
      </c>
      <c r="H12" s="18" t="s">
        <v>377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42" customFormat="1" ht="19.5" customHeight="1">
      <c r="A13" s="78" t="s">
        <v>382</v>
      </c>
      <c r="B13" s="140" t="s">
        <v>383</v>
      </c>
      <c r="C13" s="78" t="s">
        <v>384</v>
      </c>
      <c r="D13" s="79" t="s">
        <v>374</v>
      </c>
      <c r="E13" s="80"/>
      <c r="F13" s="80"/>
      <c r="G13" s="80"/>
      <c r="H13" s="80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42" customFormat="1" ht="19.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SUM(E15:E17)</f>
        <v>90600</v>
      </c>
      <c r="F14" s="63">
        <f>SUM(F15:F17)</f>
        <v>101167.02</v>
      </c>
      <c r="G14" s="63">
        <f>SUM(G15:G17)</f>
        <v>104760</v>
      </c>
      <c r="H14" s="63">
        <f>IF(E14=0,,F14/E14*100)</f>
        <v>111.66337748344371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s="142" customFormat="1" ht="19.5" customHeight="1">
      <c r="A15" s="65">
        <v>633</v>
      </c>
      <c r="B15" s="64" t="s">
        <v>1576</v>
      </c>
      <c r="C15" s="65" t="s">
        <v>892</v>
      </c>
      <c r="D15" s="70" t="s">
        <v>1047</v>
      </c>
      <c r="E15" s="66">
        <v>600</v>
      </c>
      <c r="F15" s="34">
        <v>0</v>
      </c>
      <c r="G15" s="34">
        <v>350</v>
      </c>
      <c r="H15" s="34">
        <f>IF(E15=0,,F15/E15*100)</f>
        <v>0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s="142" customFormat="1" ht="19.5" customHeight="1">
      <c r="A16" s="65" t="s">
        <v>1438</v>
      </c>
      <c r="B16" s="64" t="s">
        <v>1577</v>
      </c>
      <c r="C16" s="65" t="s">
        <v>892</v>
      </c>
      <c r="D16" s="70" t="s">
        <v>1048</v>
      </c>
      <c r="E16" s="66">
        <v>85000</v>
      </c>
      <c r="F16" s="34">
        <v>98880.95</v>
      </c>
      <c r="G16" s="34">
        <v>99410</v>
      </c>
      <c r="H16" s="34">
        <f>IF(E16=0,,F16/E16*100)</f>
        <v>116.3305294117647</v>
      </c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s="142" customFormat="1" ht="19.5" customHeight="1">
      <c r="A17" s="65">
        <v>641001</v>
      </c>
      <c r="B17" s="64" t="s">
        <v>1578</v>
      </c>
      <c r="C17" s="65" t="s">
        <v>634</v>
      </c>
      <c r="D17" s="70" t="s">
        <v>1049</v>
      </c>
      <c r="E17" s="66">
        <v>5000</v>
      </c>
      <c r="F17" s="34">
        <v>2286.07</v>
      </c>
      <c r="G17" s="34">
        <v>5000</v>
      </c>
      <c r="H17" s="34">
        <f>IF(E17=0,,F17/E17*100)</f>
        <v>45.7214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s="142" customFormat="1" ht="19.5" customHeight="1">
      <c r="A18" s="24"/>
      <c r="B18" s="72"/>
      <c r="C18" s="23" t="s">
        <v>892</v>
      </c>
      <c r="D18" s="24" t="s">
        <v>378</v>
      </c>
      <c r="E18" s="31">
        <f>SUM(E14)</f>
        <v>90600</v>
      </c>
      <c r="F18" s="31">
        <f>SUM(F14)</f>
        <v>101167.02</v>
      </c>
      <c r="G18" s="31">
        <f>SUM(G14)</f>
        <v>104760</v>
      </c>
      <c r="H18" s="31">
        <f>IF(E18=0,,F18/E18*100)</f>
        <v>111.66337748344371</v>
      </c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s="142" customFormat="1" ht="8.25">
      <c r="A19" s="145"/>
      <c r="B19" s="146"/>
      <c r="C19" s="147"/>
      <c r="D19" s="148"/>
      <c r="E19" s="145"/>
      <c r="F19" s="145"/>
      <c r="G19" s="145"/>
      <c r="H19" s="145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s="142" customFormat="1" ht="8.25">
      <c r="A20" s="334" t="s">
        <v>979</v>
      </c>
      <c r="B20" s="334"/>
      <c r="C20" s="334"/>
      <c r="D20" s="334"/>
      <c r="E20" s="334"/>
      <c r="F20" s="334"/>
      <c r="G20" s="334"/>
      <c r="H20" s="335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s="142" customFormat="1" ht="19.5" customHeight="1">
      <c r="A21" s="336" t="s">
        <v>1353</v>
      </c>
      <c r="B21" s="337"/>
      <c r="C21" s="337"/>
      <c r="D21" s="337"/>
      <c r="E21" s="337"/>
      <c r="F21" s="337"/>
      <c r="G21" s="337"/>
      <c r="H21" s="337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142" customFormat="1" ht="19.5" customHeight="1">
      <c r="A22" s="337"/>
      <c r="B22" s="337"/>
      <c r="C22" s="337"/>
      <c r="D22" s="337"/>
      <c r="E22" s="337"/>
      <c r="F22" s="337"/>
      <c r="G22" s="337"/>
      <c r="H22" s="337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s="142" customFormat="1" ht="8.25">
      <c r="A23" s="145"/>
      <c r="B23" s="146"/>
      <c r="C23" s="147"/>
      <c r="D23" s="148"/>
      <c r="E23" s="145"/>
      <c r="F23" s="145"/>
      <c r="G23" s="145"/>
      <c r="H23" s="145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s="142" customFormat="1" ht="19.5" customHeight="1">
      <c r="A24" s="27"/>
      <c r="B24" s="131" t="s">
        <v>207</v>
      </c>
      <c r="C24" s="27" t="s">
        <v>389</v>
      </c>
      <c r="D24" s="19" t="s">
        <v>208</v>
      </c>
      <c r="E24" s="40" t="s">
        <v>376</v>
      </c>
      <c r="F24" s="40" t="s">
        <v>152</v>
      </c>
      <c r="G24" s="40" t="s">
        <v>153</v>
      </c>
      <c r="H24" s="18" t="s">
        <v>377</v>
      </c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142" customFormat="1" ht="19.5" customHeight="1">
      <c r="A25" s="78" t="s">
        <v>382</v>
      </c>
      <c r="B25" s="140" t="s">
        <v>383</v>
      </c>
      <c r="C25" s="78" t="s">
        <v>384</v>
      </c>
      <c r="D25" s="79" t="s">
        <v>374</v>
      </c>
      <c r="E25" s="80"/>
      <c r="F25" s="80"/>
      <c r="G25" s="80"/>
      <c r="H25" s="80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142" customFormat="1" ht="19.5" customHeight="1">
      <c r="A26" s="47" t="s">
        <v>385</v>
      </c>
      <c r="B26" s="47" t="s">
        <v>386</v>
      </c>
      <c r="C26" s="25" t="s">
        <v>387</v>
      </c>
      <c r="D26" s="143" t="s">
        <v>388</v>
      </c>
      <c r="E26" s="63">
        <f>SUM(E27:E33)</f>
        <v>40700</v>
      </c>
      <c r="F26" s="63">
        <f>SUM(F27:F33)</f>
        <v>396</v>
      </c>
      <c r="G26" s="63">
        <f>SUM(G27:G33)</f>
        <v>10700</v>
      </c>
      <c r="H26" s="63">
        <f>IF(E26=0,,F26/E26*100)</f>
        <v>0.9729729729729729</v>
      </c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s="142" customFormat="1" ht="19.5" customHeight="1">
      <c r="A27" s="64" t="s">
        <v>607</v>
      </c>
      <c r="B27" s="73" t="s">
        <v>209</v>
      </c>
      <c r="C27" s="32" t="s">
        <v>892</v>
      </c>
      <c r="D27" s="33" t="s">
        <v>1050</v>
      </c>
      <c r="E27" s="133">
        <v>700</v>
      </c>
      <c r="F27" s="67">
        <v>396</v>
      </c>
      <c r="G27" s="34">
        <v>700</v>
      </c>
      <c r="H27" s="34">
        <f>IF(E27=0,,F27/E27*100)</f>
        <v>56.57142857142857</v>
      </c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142" customFormat="1" ht="19.5" customHeight="1">
      <c r="A28" s="64" t="s">
        <v>233</v>
      </c>
      <c r="B28" s="73" t="s">
        <v>210</v>
      </c>
      <c r="C28" s="32" t="s">
        <v>892</v>
      </c>
      <c r="D28" s="33" t="s">
        <v>1440</v>
      </c>
      <c r="E28" s="67">
        <v>0</v>
      </c>
      <c r="F28" s="67">
        <v>0</v>
      </c>
      <c r="G28" s="67">
        <v>0</v>
      </c>
      <c r="H28" s="34">
        <f aca="true" t="shared" si="0" ref="H28:H39">IF(E28=0,,F28/E28*100)</f>
        <v>0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142" customFormat="1" ht="19.5" customHeight="1">
      <c r="A29" s="149">
        <v>716</v>
      </c>
      <c r="B29" s="73" t="s">
        <v>1523</v>
      </c>
      <c r="C29" s="32" t="s">
        <v>892</v>
      </c>
      <c r="D29" s="33" t="s">
        <v>976</v>
      </c>
      <c r="E29" s="67">
        <v>0</v>
      </c>
      <c r="F29" s="67">
        <v>0</v>
      </c>
      <c r="G29" s="67">
        <v>0</v>
      </c>
      <c r="H29" s="34">
        <f t="shared" si="0"/>
        <v>0</v>
      </c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142" customFormat="1" ht="19.5" customHeight="1">
      <c r="A30" s="149">
        <v>717</v>
      </c>
      <c r="B30" s="73" t="s">
        <v>1441</v>
      </c>
      <c r="C30" s="32" t="s">
        <v>892</v>
      </c>
      <c r="D30" s="33" t="s">
        <v>1439</v>
      </c>
      <c r="E30" s="67">
        <v>0</v>
      </c>
      <c r="F30" s="67">
        <v>0</v>
      </c>
      <c r="G30" s="67">
        <v>0</v>
      </c>
      <c r="H30" s="34">
        <f t="shared" si="0"/>
        <v>0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s="142" customFormat="1" ht="19.5" customHeight="1">
      <c r="A31" s="149">
        <v>717</v>
      </c>
      <c r="B31" s="73" t="s">
        <v>1442</v>
      </c>
      <c r="C31" s="32" t="s">
        <v>892</v>
      </c>
      <c r="D31" s="33" t="s">
        <v>1443</v>
      </c>
      <c r="E31" s="67">
        <v>0</v>
      </c>
      <c r="F31" s="67">
        <v>0</v>
      </c>
      <c r="G31" s="67">
        <v>0</v>
      </c>
      <c r="H31" s="34">
        <f t="shared" si="0"/>
        <v>0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s="142" customFormat="1" ht="19.5" customHeight="1">
      <c r="A32" s="149">
        <v>717</v>
      </c>
      <c r="B32" s="73" t="s">
        <v>1444</v>
      </c>
      <c r="C32" s="32" t="s">
        <v>892</v>
      </c>
      <c r="D32" s="33" t="s">
        <v>1445</v>
      </c>
      <c r="E32" s="133">
        <v>30000</v>
      </c>
      <c r="F32" s="67">
        <v>0</v>
      </c>
      <c r="G32" s="67">
        <v>0</v>
      </c>
      <c r="H32" s="34">
        <f t="shared" si="0"/>
        <v>0</v>
      </c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s="142" customFormat="1" ht="19.5" customHeight="1">
      <c r="A33" s="149">
        <v>717</v>
      </c>
      <c r="B33" s="73" t="s">
        <v>1446</v>
      </c>
      <c r="C33" s="32" t="s">
        <v>892</v>
      </c>
      <c r="D33" s="33" t="s">
        <v>1666</v>
      </c>
      <c r="E33" s="133">
        <v>10000</v>
      </c>
      <c r="F33" s="67">
        <v>0</v>
      </c>
      <c r="G33" s="67">
        <v>10000</v>
      </c>
      <c r="H33" s="34">
        <f t="shared" si="0"/>
        <v>0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s="142" customFormat="1" ht="19.5" customHeight="1">
      <c r="A34" s="47" t="s">
        <v>266</v>
      </c>
      <c r="B34" s="47" t="s">
        <v>267</v>
      </c>
      <c r="C34" s="25" t="s">
        <v>387</v>
      </c>
      <c r="D34" s="17" t="s">
        <v>991</v>
      </c>
      <c r="E34" s="26">
        <f>SUM(E35:E36)</f>
        <v>90000</v>
      </c>
      <c r="F34" s="26">
        <f>SUM(F35:F36)</f>
        <v>20534.98</v>
      </c>
      <c r="G34" s="26">
        <f>SUM(G35:G36)</f>
        <v>120500</v>
      </c>
      <c r="H34" s="26">
        <f t="shared" si="0"/>
        <v>22.816644444444446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142" customFormat="1" ht="19.5" customHeight="1">
      <c r="A35" s="68">
        <v>717001</v>
      </c>
      <c r="B35" s="73" t="s">
        <v>1447</v>
      </c>
      <c r="C35" s="32" t="s">
        <v>892</v>
      </c>
      <c r="D35" s="69" t="s">
        <v>1666</v>
      </c>
      <c r="E35" s="133">
        <v>90000</v>
      </c>
      <c r="F35" s="67">
        <v>0</v>
      </c>
      <c r="G35" s="34">
        <v>90000</v>
      </c>
      <c r="H35" s="34">
        <f t="shared" si="0"/>
        <v>0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s="142" customFormat="1" ht="19.5" customHeight="1">
      <c r="A36" s="68">
        <v>717001</v>
      </c>
      <c r="B36" s="73" t="s">
        <v>1448</v>
      </c>
      <c r="C36" s="32" t="s">
        <v>1410</v>
      </c>
      <c r="D36" s="69" t="s">
        <v>1708</v>
      </c>
      <c r="E36" s="67">
        <v>0</v>
      </c>
      <c r="F36" s="34">
        <v>20534.98</v>
      </c>
      <c r="G36" s="34">
        <v>30500</v>
      </c>
      <c r="H36" s="34">
        <f t="shared" si="0"/>
        <v>0</v>
      </c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s="142" customFormat="1" ht="19.5" customHeight="1">
      <c r="A37" s="47" t="s">
        <v>274</v>
      </c>
      <c r="B37" s="47" t="s">
        <v>275</v>
      </c>
      <c r="C37" s="25" t="s">
        <v>387</v>
      </c>
      <c r="D37" s="17" t="s">
        <v>276</v>
      </c>
      <c r="E37" s="26">
        <f>SUM(E38:E39)</f>
        <v>0</v>
      </c>
      <c r="F37" s="26">
        <f>SUM(F38:F39)</f>
        <v>0</v>
      </c>
      <c r="G37" s="26">
        <f>SUM(G38:G39)</f>
        <v>0</v>
      </c>
      <c r="H37" s="26">
        <f t="shared" si="0"/>
        <v>0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142" customFormat="1" ht="19.5" customHeight="1">
      <c r="A38" s="68">
        <v>717</v>
      </c>
      <c r="B38" s="73" t="s">
        <v>1449</v>
      </c>
      <c r="C38" s="32" t="s">
        <v>892</v>
      </c>
      <c r="D38" s="69" t="s">
        <v>977</v>
      </c>
      <c r="E38" s="67"/>
      <c r="F38" s="67"/>
      <c r="G38" s="34"/>
      <c r="H38" s="34">
        <f t="shared" si="0"/>
        <v>0</v>
      </c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s="142" customFormat="1" ht="19.5" customHeight="1">
      <c r="A39" s="68">
        <v>717</v>
      </c>
      <c r="B39" s="73" t="s">
        <v>1450</v>
      </c>
      <c r="C39" s="32" t="s">
        <v>892</v>
      </c>
      <c r="D39" s="69" t="s">
        <v>1451</v>
      </c>
      <c r="E39" s="67"/>
      <c r="F39" s="67"/>
      <c r="G39" s="34"/>
      <c r="H39" s="34">
        <f t="shared" si="0"/>
        <v>0</v>
      </c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s="142" customFormat="1" ht="19.5" customHeight="1">
      <c r="A40" s="24"/>
      <c r="B40" s="72"/>
      <c r="C40" s="23" t="s">
        <v>892</v>
      </c>
      <c r="D40" s="24" t="s">
        <v>378</v>
      </c>
      <c r="E40" s="31">
        <f>SUM(E37,E34,E26)</f>
        <v>130700</v>
      </c>
      <c r="F40" s="31">
        <f>SUM(F37,F34,F26)</f>
        <v>20930.98</v>
      </c>
      <c r="G40" s="31">
        <f>SUM(G37,G34,G26)</f>
        <v>131200</v>
      </c>
      <c r="H40" s="233">
        <f>IF(E40=0,,F40/E40*100)</f>
        <v>16.014521805661822</v>
      </c>
      <c r="I40" s="144"/>
      <c r="J40" s="144"/>
      <c r="K40" s="144"/>
      <c r="L40" s="144"/>
      <c r="M40" s="144"/>
      <c r="N40" s="144"/>
      <c r="O40" s="144"/>
      <c r="P40" s="144"/>
      <c r="Q40" s="144"/>
    </row>
    <row r="42" spans="1:8" ht="12.75">
      <c r="A42" s="334" t="s">
        <v>979</v>
      </c>
      <c r="B42" s="334"/>
      <c r="C42" s="334"/>
      <c r="D42" s="334"/>
      <c r="E42" s="334"/>
      <c r="F42" s="334"/>
      <c r="G42" s="334"/>
      <c r="H42" s="335"/>
    </row>
    <row r="43" spans="1:8" ht="24" customHeight="1">
      <c r="A43" s="336" t="s">
        <v>1354</v>
      </c>
      <c r="B43" s="337"/>
      <c r="C43" s="337"/>
      <c r="D43" s="337"/>
      <c r="E43" s="337"/>
      <c r="F43" s="337"/>
      <c r="G43" s="337"/>
      <c r="H43" s="337"/>
    </row>
    <row r="44" spans="1:8" ht="16.5" customHeight="1">
      <c r="A44" s="337"/>
      <c r="B44" s="337"/>
      <c r="C44" s="337"/>
      <c r="D44" s="337"/>
      <c r="E44" s="337"/>
      <c r="F44" s="337"/>
      <c r="G44" s="337"/>
      <c r="H44" s="337"/>
    </row>
    <row r="47" spans="1:8" ht="21" customHeight="1">
      <c r="A47" s="331" t="s">
        <v>211</v>
      </c>
      <c r="B47" s="356"/>
      <c r="C47" s="356"/>
      <c r="D47" s="357"/>
      <c r="E47" s="368">
        <v>2014</v>
      </c>
      <c r="F47" s="368"/>
      <c r="G47" s="368"/>
      <c r="H47" s="369"/>
    </row>
    <row r="48" spans="1:8" ht="21" customHeight="1">
      <c r="A48" s="86" t="s">
        <v>382</v>
      </c>
      <c r="B48" s="37" t="s">
        <v>383</v>
      </c>
      <c r="C48" s="14" t="s">
        <v>384</v>
      </c>
      <c r="D48" s="15" t="s">
        <v>374</v>
      </c>
      <c r="E48" s="86" t="s">
        <v>1115</v>
      </c>
      <c r="F48" s="86" t="s">
        <v>1116</v>
      </c>
      <c r="G48" s="86" t="s">
        <v>381</v>
      </c>
      <c r="H48" s="86" t="s">
        <v>378</v>
      </c>
    </row>
    <row r="49" spans="1:8" ht="21" customHeight="1">
      <c r="A49" s="106" t="s">
        <v>1119</v>
      </c>
      <c r="B49" s="359" t="s">
        <v>191</v>
      </c>
      <c r="C49" s="362" t="s">
        <v>389</v>
      </c>
      <c r="D49" s="365" t="s">
        <v>192</v>
      </c>
      <c r="E49" s="107">
        <f>SUM(E15:E17)</f>
        <v>90600</v>
      </c>
      <c r="F49" s="107"/>
      <c r="G49" s="107"/>
      <c r="H49" s="107">
        <f>SUM(E49:G49)</f>
        <v>90600</v>
      </c>
    </row>
    <row r="50" spans="1:8" ht="21" customHeight="1">
      <c r="A50" s="106" t="s">
        <v>1121</v>
      </c>
      <c r="B50" s="360"/>
      <c r="C50" s="363"/>
      <c r="D50" s="366"/>
      <c r="E50" s="110">
        <f>SUM(F15:F17)</f>
        <v>101167.02</v>
      </c>
      <c r="F50" s="110"/>
      <c r="G50" s="110"/>
      <c r="H50" s="107">
        <f>SUM(E50:G50)</f>
        <v>101167.02</v>
      </c>
    </row>
    <row r="51" spans="1:8" ht="21" customHeight="1">
      <c r="A51" s="106" t="s">
        <v>1122</v>
      </c>
      <c r="B51" s="361"/>
      <c r="C51" s="364"/>
      <c r="D51" s="367"/>
      <c r="E51" s="110">
        <f>IF(E49=0,,E50/E49*100)</f>
        <v>111.66337748344371</v>
      </c>
      <c r="F51" s="110">
        <f>IF(F49=0,,F50/F49*100)</f>
        <v>0</v>
      </c>
      <c r="G51" s="110">
        <f>IF(G49=0,,G50/G49*100)</f>
        <v>0</v>
      </c>
      <c r="H51" s="110">
        <f>IF(H49=0,,H50/H49*100)</f>
        <v>111.66337748344371</v>
      </c>
    </row>
    <row r="52" spans="1:8" ht="21" customHeight="1">
      <c r="A52" s="106" t="s">
        <v>1119</v>
      </c>
      <c r="B52" s="359" t="s">
        <v>207</v>
      </c>
      <c r="C52" s="362" t="s">
        <v>389</v>
      </c>
      <c r="D52" s="365" t="s">
        <v>208</v>
      </c>
      <c r="E52" s="110">
        <f>SUM(E27)</f>
        <v>700</v>
      </c>
      <c r="F52" s="110">
        <f>SUM(E38:E39,E35:E36,E28:E33)</f>
        <v>130000</v>
      </c>
      <c r="G52" s="110"/>
      <c r="H52" s="110">
        <f>SUM(E52:G52)</f>
        <v>130700</v>
      </c>
    </row>
    <row r="53" spans="1:8" ht="21" customHeight="1">
      <c r="A53" s="106" t="s">
        <v>1121</v>
      </c>
      <c r="B53" s="360"/>
      <c r="C53" s="363"/>
      <c r="D53" s="366"/>
      <c r="E53" s="110">
        <f>SUM(F27)</f>
        <v>396</v>
      </c>
      <c r="F53" s="110">
        <f>SUM(F38:F39,F35:F36,F29:F33,F28)</f>
        <v>20534.98</v>
      </c>
      <c r="G53" s="110"/>
      <c r="H53" s="110">
        <f>SUM(E53:G53)</f>
        <v>20930.98</v>
      </c>
    </row>
    <row r="54" spans="1:8" ht="21" customHeight="1">
      <c r="A54" s="106" t="s">
        <v>1122</v>
      </c>
      <c r="B54" s="361"/>
      <c r="C54" s="364"/>
      <c r="D54" s="367"/>
      <c r="E54" s="110">
        <f>IF(E52=0,,E53/E52*100)</f>
        <v>56.57142857142857</v>
      </c>
      <c r="F54" s="110">
        <f>IF(F52=0,,F53/F52*100)</f>
        <v>15.796138461538462</v>
      </c>
      <c r="G54" s="110">
        <f>IF(G52=0,,G53/G52*100)</f>
        <v>0</v>
      </c>
      <c r="H54" s="110">
        <f>IF(H52=0,,H53/H52*100)</f>
        <v>16.014521805661822</v>
      </c>
    </row>
    <row r="55" spans="1:8" ht="21" customHeight="1">
      <c r="A55" s="111" t="s">
        <v>1119</v>
      </c>
      <c r="B55" s="112"/>
      <c r="C55" s="111"/>
      <c r="D55" s="48" t="s">
        <v>154</v>
      </c>
      <c r="E55" s="113">
        <f aca="true" t="shared" si="1" ref="E55:G56">SUM(E49,E52)</f>
        <v>91300</v>
      </c>
      <c r="F55" s="113">
        <f t="shared" si="1"/>
        <v>130000</v>
      </c>
      <c r="G55" s="113">
        <f t="shared" si="1"/>
        <v>0</v>
      </c>
      <c r="H55" s="113">
        <f>SUM(E55:G55)</f>
        <v>221300</v>
      </c>
    </row>
    <row r="56" spans="1:8" ht="21" customHeight="1">
      <c r="A56" s="111" t="s">
        <v>1121</v>
      </c>
      <c r="B56" s="112"/>
      <c r="C56" s="111"/>
      <c r="D56" s="48" t="s">
        <v>155</v>
      </c>
      <c r="E56" s="113">
        <f t="shared" si="1"/>
        <v>101563.02</v>
      </c>
      <c r="F56" s="113">
        <f t="shared" si="1"/>
        <v>20534.98</v>
      </c>
      <c r="G56" s="113">
        <f t="shared" si="1"/>
        <v>0</v>
      </c>
      <c r="H56" s="113">
        <f>SUM(E56:G56)</f>
        <v>122098</v>
      </c>
    </row>
    <row r="57" spans="1:8" ht="21" customHeight="1">
      <c r="A57" s="111" t="s">
        <v>1122</v>
      </c>
      <c r="B57" s="112"/>
      <c r="C57" s="111"/>
      <c r="D57" s="48" t="s">
        <v>1123</v>
      </c>
      <c r="E57" s="113">
        <f>IF(E56=0,,E56/E55*100)</f>
        <v>111.24098576122674</v>
      </c>
      <c r="F57" s="113">
        <f>IF(F56=0,,F56/F55*100)</f>
        <v>15.796138461538462</v>
      </c>
      <c r="G57" s="113">
        <f>IF(G56=0,,G56/G55*100)</f>
        <v>0</v>
      </c>
      <c r="H57" s="113">
        <f>IF(H56=0,,H56/H55*100)</f>
        <v>55.17306823316764</v>
      </c>
    </row>
    <row r="58" spans="1:8" ht="12.75">
      <c r="A58" s="115"/>
      <c r="B58" s="52"/>
      <c r="C58" s="51"/>
      <c r="D58" s="115"/>
      <c r="E58" s="115"/>
      <c r="F58" s="115"/>
      <c r="G58" s="116"/>
      <c r="H58" s="81"/>
    </row>
    <row r="59" spans="1:8" ht="12.75">
      <c r="A59" s="115" t="s">
        <v>1119</v>
      </c>
      <c r="B59" s="52" t="s">
        <v>154</v>
      </c>
      <c r="C59" s="51"/>
      <c r="D59" s="115"/>
      <c r="E59" s="115"/>
      <c r="F59" s="115"/>
      <c r="G59" s="116"/>
      <c r="H59" s="81"/>
    </row>
    <row r="60" spans="1:8" ht="12.75">
      <c r="A60" s="115" t="s">
        <v>1121</v>
      </c>
      <c r="B60" s="52" t="s">
        <v>155</v>
      </c>
      <c r="C60" s="51"/>
      <c r="D60" s="115"/>
      <c r="E60" s="115"/>
      <c r="F60" s="115"/>
      <c r="G60" s="116"/>
      <c r="H60" s="81"/>
    </row>
    <row r="61" spans="1:8" ht="12.75">
      <c r="A61" s="115" t="s">
        <v>1122</v>
      </c>
      <c r="B61" s="52" t="s">
        <v>1123</v>
      </c>
      <c r="C61" s="51"/>
      <c r="D61" s="115"/>
      <c r="E61" s="115"/>
      <c r="F61" s="115"/>
      <c r="G61" s="116"/>
      <c r="H61" s="81"/>
    </row>
    <row r="62" spans="1:8" ht="12.75">
      <c r="A62" s="115"/>
      <c r="B62" s="52"/>
      <c r="C62" s="51"/>
      <c r="D62" s="115"/>
      <c r="E62" s="115"/>
      <c r="F62" s="115"/>
      <c r="G62" s="116"/>
      <c r="H62" s="81"/>
    </row>
    <row r="63" spans="1:8" ht="12.75">
      <c r="A63" s="334" t="s">
        <v>375</v>
      </c>
      <c r="B63" s="334"/>
      <c r="C63" s="334"/>
      <c r="D63" s="334"/>
      <c r="E63" s="334"/>
      <c r="F63" s="334"/>
      <c r="G63" s="334"/>
      <c r="H63" s="81"/>
    </row>
    <row r="64" spans="1:8" ht="12.75">
      <c r="A64" s="336" t="s">
        <v>1355</v>
      </c>
      <c r="B64" s="337"/>
      <c r="C64" s="337"/>
      <c r="D64" s="337"/>
      <c r="E64" s="337"/>
      <c r="F64" s="337"/>
      <c r="G64" s="337"/>
      <c r="H64" s="377"/>
    </row>
    <row r="65" spans="1:8" ht="20.25" customHeight="1">
      <c r="A65" s="337"/>
      <c r="B65" s="337"/>
      <c r="C65" s="337"/>
      <c r="D65" s="337"/>
      <c r="E65" s="337"/>
      <c r="F65" s="337"/>
      <c r="G65" s="337"/>
      <c r="H65" s="377"/>
    </row>
    <row r="66" spans="1:8" ht="12.75">
      <c r="A66" s="337"/>
      <c r="B66" s="337"/>
      <c r="C66" s="337"/>
      <c r="D66" s="337"/>
      <c r="E66" s="337"/>
      <c r="F66" s="337"/>
      <c r="G66" s="337"/>
      <c r="H66" s="377"/>
    </row>
    <row r="69" spans="1:5" ht="12.75">
      <c r="A69" s="386" t="s">
        <v>389</v>
      </c>
      <c r="B69" s="386"/>
      <c r="C69" s="386" t="s">
        <v>192</v>
      </c>
      <c r="D69" s="386"/>
      <c r="E69" s="386"/>
    </row>
    <row r="70" spans="1:5" ht="12.75">
      <c r="A70" s="55" t="s">
        <v>1124</v>
      </c>
      <c r="B70" s="55"/>
      <c r="C70" s="386" t="s">
        <v>978</v>
      </c>
      <c r="D70" s="386"/>
      <c r="E70" s="386"/>
    </row>
    <row r="71" spans="1:5" ht="12.75">
      <c r="A71" s="386" t="s">
        <v>1125</v>
      </c>
      <c r="B71" s="386"/>
      <c r="C71" s="386" t="s">
        <v>1277</v>
      </c>
      <c r="D71" s="386"/>
      <c r="E71" s="386"/>
    </row>
    <row r="72" spans="1:5" ht="12.75">
      <c r="A72" s="55" t="s">
        <v>1126</v>
      </c>
      <c r="B72" s="55" t="s">
        <v>1127</v>
      </c>
      <c r="C72" s="386" t="s">
        <v>212</v>
      </c>
      <c r="D72" s="386"/>
      <c r="E72" s="386"/>
    </row>
    <row r="73" spans="1:8" ht="12.75">
      <c r="A73" s="387" t="s">
        <v>1128</v>
      </c>
      <c r="B73" s="387"/>
      <c r="C73" s="387"/>
      <c r="D73" s="373" t="s">
        <v>156</v>
      </c>
      <c r="E73" s="373"/>
      <c r="F73" s="373"/>
      <c r="G73" s="373"/>
      <c r="H73" s="373"/>
    </row>
    <row r="74" spans="1:8" ht="12.75">
      <c r="A74" s="386" t="s">
        <v>1129</v>
      </c>
      <c r="B74" s="386"/>
      <c r="C74" s="386"/>
      <c r="D74" s="371">
        <v>6</v>
      </c>
      <c r="E74" s="374"/>
      <c r="F74" s="374"/>
      <c r="G74" s="374"/>
      <c r="H74" s="374"/>
    </row>
    <row r="75" spans="1:8" ht="12.75">
      <c r="A75" s="386" t="s">
        <v>1130</v>
      </c>
      <c r="B75" s="386"/>
      <c r="C75" s="386"/>
      <c r="D75" s="371">
        <v>5</v>
      </c>
      <c r="E75" s="374"/>
      <c r="F75" s="374"/>
      <c r="G75" s="374"/>
      <c r="H75" s="374"/>
    </row>
    <row r="76" spans="1:8" ht="12.75">
      <c r="A76" s="386" t="s">
        <v>377</v>
      </c>
      <c r="B76" s="386"/>
      <c r="C76" s="386"/>
      <c r="D76" s="372">
        <f>IF(D74=0,,D75/D74*100)</f>
        <v>83.33333333333334</v>
      </c>
      <c r="E76" s="376"/>
      <c r="F76" s="376"/>
      <c r="G76" s="376"/>
      <c r="H76" s="376"/>
    </row>
    <row r="77" spans="1:5" ht="12.75">
      <c r="A77" s="56"/>
      <c r="B77" s="56"/>
      <c r="C77" s="56"/>
      <c r="D77" s="56"/>
      <c r="E77" s="56"/>
    </row>
    <row r="78" spans="1:5" ht="12.75">
      <c r="A78" s="55" t="s">
        <v>1126</v>
      </c>
      <c r="B78" s="55" t="s">
        <v>1127</v>
      </c>
      <c r="C78" s="386" t="s">
        <v>213</v>
      </c>
      <c r="D78" s="386"/>
      <c r="E78" s="386"/>
    </row>
    <row r="79" spans="1:8" ht="12.75">
      <c r="A79" s="386" t="s">
        <v>1129</v>
      </c>
      <c r="B79" s="386"/>
      <c r="C79" s="386"/>
      <c r="D79" s="371">
        <v>150000</v>
      </c>
      <c r="E79" s="374"/>
      <c r="F79" s="374"/>
      <c r="G79" s="374"/>
      <c r="H79" s="374"/>
    </row>
    <row r="80" spans="1:8" ht="12.75">
      <c r="A80" s="386" t="s">
        <v>1130</v>
      </c>
      <c r="B80" s="386"/>
      <c r="C80" s="386"/>
      <c r="D80" s="371">
        <v>150000</v>
      </c>
      <c r="E80" s="374"/>
      <c r="F80" s="374"/>
      <c r="G80" s="374"/>
      <c r="H80" s="374"/>
    </row>
    <row r="81" spans="1:8" ht="12.75">
      <c r="A81" s="386" t="s">
        <v>377</v>
      </c>
      <c r="B81" s="386"/>
      <c r="C81" s="386"/>
      <c r="D81" s="372">
        <f>IF(D79=0,,D80/D79*100)</f>
        <v>100</v>
      </c>
      <c r="E81" s="376"/>
      <c r="F81" s="376"/>
      <c r="G81" s="376"/>
      <c r="H81" s="376"/>
    </row>
    <row r="82" spans="1:8" ht="12.75">
      <c r="A82" s="55"/>
      <c r="B82" s="55"/>
      <c r="C82" s="55"/>
      <c r="D82" s="120"/>
      <c r="E82" s="119"/>
      <c r="F82" s="119"/>
      <c r="G82" s="119"/>
      <c r="H82" s="119"/>
    </row>
    <row r="83" spans="1:5" ht="12.75">
      <c r="A83" s="55" t="s">
        <v>1126</v>
      </c>
      <c r="B83" s="55" t="s">
        <v>1127</v>
      </c>
      <c r="C83" s="386" t="s">
        <v>214</v>
      </c>
      <c r="D83" s="386"/>
      <c r="E83" s="386"/>
    </row>
    <row r="84" spans="1:8" ht="12.75">
      <c r="A84" s="386" t="s">
        <v>1129</v>
      </c>
      <c r="B84" s="386"/>
      <c r="C84" s="386"/>
      <c r="D84" s="371">
        <v>120</v>
      </c>
      <c r="E84" s="374"/>
      <c r="F84" s="374"/>
      <c r="G84" s="374"/>
      <c r="H84" s="374"/>
    </row>
    <row r="85" spans="1:8" ht="12.75">
      <c r="A85" s="386" t="s">
        <v>1130</v>
      </c>
      <c r="B85" s="386"/>
      <c r="C85" s="386"/>
      <c r="D85" s="371">
        <v>350</v>
      </c>
      <c r="E85" s="374"/>
      <c r="F85" s="374"/>
      <c r="G85" s="374"/>
      <c r="H85" s="374"/>
    </row>
    <row r="86" spans="1:8" ht="12.75">
      <c r="A86" s="386" t="s">
        <v>377</v>
      </c>
      <c r="B86" s="386"/>
      <c r="C86" s="386"/>
      <c r="D86" s="372">
        <f>IF(D84=0,,D85/D84*100)</f>
        <v>291.66666666666663</v>
      </c>
      <c r="E86" s="376"/>
      <c r="F86" s="376"/>
      <c r="G86" s="376"/>
      <c r="H86" s="376"/>
    </row>
    <row r="87" spans="1:5" ht="12.75">
      <c r="A87" s="56"/>
      <c r="B87" s="56"/>
      <c r="C87" s="56"/>
      <c r="D87" s="56"/>
      <c r="E87" s="56"/>
    </row>
    <row r="89" spans="1:8" ht="12.75">
      <c r="A89" s="334" t="s">
        <v>375</v>
      </c>
      <c r="B89" s="334"/>
      <c r="C89" s="334"/>
      <c r="D89" s="334"/>
      <c r="E89" s="334"/>
      <c r="F89" s="334"/>
      <c r="G89" s="334"/>
      <c r="H89" s="81"/>
    </row>
    <row r="90" spans="1:8" ht="12.75">
      <c r="A90" s="336" t="s">
        <v>311</v>
      </c>
      <c r="B90" s="337"/>
      <c r="C90" s="337"/>
      <c r="D90" s="337"/>
      <c r="E90" s="337"/>
      <c r="F90" s="337"/>
      <c r="G90" s="337"/>
      <c r="H90" s="377"/>
    </row>
    <row r="91" spans="1:8" ht="12.75">
      <c r="A91" s="337"/>
      <c r="B91" s="337"/>
      <c r="C91" s="337"/>
      <c r="D91" s="337"/>
      <c r="E91" s="337"/>
      <c r="F91" s="337"/>
      <c r="G91" s="337"/>
      <c r="H91" s="377"/>
    </row>
    <row r="92" spans="1:8" ht="12.75">
      <c r="A92" s="337"/>
      <c r="B92" s="337"/>
      <c r="C92" s="337"/>
      <c r="D92" s="337"/>
      <c r="E92" s="337"/>
      <c r="F92" s="337"/>
      <c r="G92" s="337"/>
      <c r="H92" s="377"/>
    </row>
    <row r="94" spans="1:5" ht="12.75">
      <c r="A94" s="386" t="s">
        <v>389</v>
      </c>
      <c r="B94" s="386"/>
      <c r="C94" s="386" t="s">
        <v>208</v>
      </c>
      <c r="D94" s="386"/>
      <c r="E94" s="386"/>
    </row>
    <row r="95" spans="1:5" ht="12.75">
      <c r="A95" s="55" t="s">
        <v>1124</v>
      </c>
      <c r="B95" s="55"/>
      <c r="C95" s="386" t="s">
        <v>978</v>
      </c>
      <c r="D95" s="386"/>
      <c r="E95" s="386"/>
    </row>
    <row r="96" spans="1:5" ht="12.75">
      <c r="A96" s="386" t="s">
        <v>1125</v>
      </c>
      <c r="B96" s="386"/>
      <c r="C96" s="386" t="s">
        <v>1277</v>
      </c>
      <c r="D96" s="386"/>
      <c r="E96" s="386"/>
    </row>
    <row r="97" spans="1:5" ht="12.75">
      <c r="A97" s="55" t="s">
        <v>1126</v>
      </c>
      <c r="B97" s="57" t="s">
        <v>1127</v>
      </c>
      <c r="C97" s="386" t="s">
        <v>214</v>
      </c>
      <c r="D97" s="386"/>
      <c r="E97" s="386"/>
    </row>
    <row r="98" spans="1:8" ht="12.75">
      <c r="A98" s="387" t="s">
        <v>1128</v>
      </c>
      <c r="B98" s="387"/>
      <c r="C98" s="387"/>
      <c r="D98" s="373" t="s">
        <v>156</v>
      </c>
      <c r="E98" s="373"/>
      <c r="F98" s="373"/>
      <c r="G98" s="373"/>
      <c r="H98" s="373"/>
    </row>
    <row r="99" spans="1:8" ht="12.75">
      <c r="A99" s="386" t="s">
        <v>1129</v>
      </c>
      <c r="B99" s="386"/>
      <c r="C99" s="386"/>
      <c r="D99" s="371">
        <v>120</v>
      </c>
      <c r="E99" s="374"/>
      <c r="F99" s="374"/>
      <c r="G99" s="374"/>
      <c r="H99" s="374"/>
    </row>
    <row r="100" spans="1:8" ht="12.75">
      <c r="A100" s="386" t="s">
        <v>1130</v>
      </c>
      <c r="B100" s="386"/>
      <c r="C100" s="386"/>
      <c r="D100" s="371">
        <v>350</v>
      </c>
      <c r="E100" s="374"/>
      <c r="F100" s="374"/>
      <c r="G100" s="374"/>
      <c r="H100" s="374"/>
    </row>
    <row r="101" spans="1:8" ht="12.75">
      <c r="A101" s="386" t="s">
        <v>377</v>
      </c>
      <c r="B101" s="386"/>
      <c r="C101" s="386"/>
      <c r="D101" s="372">
        <f>IF(D99=0,,D100/D99*100)</f>
        <v>291.66666666666663</v>
      </c>
      <c r="E101" s="376"/>
      <c r="F101" s="376"/>
      <c r="G101" s="376"/>
      <c r="H101" s="376"/>
    </row>
    <row r="102" spans="1:5" ht="11.25" customHeight="1">
      <c r="A102" s="56"/>
      <c r="B102" s="56"/>
      <c r="C102" s="56"/>
      <c r="D102" s="56"/>
      <c r="E102" s="56"/>
    </row>
    <row r="103" spans="1:5" ht="12.75">
      <c r="A103" s="55" t="s">
        <v>1126</v>
      </c>
      <c r="B103" s="57" t="s">
        <v>1127</v>
      </c>
      <c r="C103" s="386" t="s">
        <v>215</v>
      </c>
      <c r="D103" s="386"/>
      <c r="E103" s="386"/>
    </row>
    <row r="104" spans="1:8" ht="12.75">
      <c r="A104" s="386" t="s">
        <v>1129</v>
      </c>
      <c r="B104" s="386"/>
      <c r="C104" s="386"/>
      <c r="D104" s="371">
        <v>0</v>
      </c>
      <c r="E104" s="374"/>
      <c r="F104" s="374"/>
      <c r="G104" s="374"/>
      <c r="H104" s="374"/>
    </row>
    <row r="105" spans="1:8" ht="11.25" customHeight="1">
      <c r="A105" s="386" t="s">
        <v>1130</v>
      </c>
      <c r="B105" s="386"/>
      <c r="C105" s="386"/>
      <c r="D105" s="371">
        <v>0</v>
      </c>
      <c r="E105" s="374"/>
      <c r="F105" s="374"/>
      <c r="G105" s="374"/>
      <c r="H105" s="374"/>
    </row>
    <row r="106" spans="1:8" ht="12.75">
      <c r="A106" s="386" t="s">
        <v>377</v>
      </c>
      <c r="B106" s="386"/>
      <c r="C106" s="386"/>
      <c r="D106" s="372">
        <f>IF(D104=0,,D105/D104*100)</f>
        <v>0</v>
      </c>
      <c r="E106" s="376"/>
      <c r="F106" s="376"/>
      <c r="G106" s="376"/>
      <c r="H106" s="376"/>
    </row>
    <row r="107" ht="11.25" customHeight="1"/>
    <row r="108" spans="1:8" ht="12.75">
      <c r="A108" s="334" t="s">
        <v>375</v>
      </c>
      <c r="B108" s="334"/>
      <c r="C108" s="334"/>
      <c r="D108" s="334"/>
      <c r="E108" s="334"/>
      <c r="F108" s="334"/>
      <c r="G108" s="334"/>
      <c r="H108" s="81"/>
    </row>
    <row r="109" spans="1:8" ht="12.75">
      <c r="A109" s="336" t="s">
        <v>312</v>
      </c>
      <c r="B109" s="337"/>
      <c r="C109" s="337"/>
      <c r="D109" s="337"/>
      <c r="E109" s="337"/>
      <c r="F109" s="337"/>
      <c r="G109" s="337"/>
      <c r="H109" s="377"/>
    </row>
    <row r="110" spans="1:8" ht="12.75">
      <c r="A110" s="337"/>
      <c r="B110" s="337"/>
      <c r="C110" s="337"/>
      <c r="D110" s="337"/>
      <c r="E110" s="337"/>
      <c r="F110" s="337"/>
      <c r="G110" s="337"/>
      <c r="H110" s="377"/>
    </row>
    <row r="111" spans="1:8" ht="11.25" customHeight="1">
      <c r="A111" s="337"/>
      <c r="B111" s="337"/>
      <c r="C111" s="337"/>
      <c r="D111" s="337"/>
      <c r="E111" s="337"/>
      <c r="F111" s="337"/>
      <c r="G111" s="337"/>
      <c r="H111" s="377"/>
    </row>
  </sheetData>
  <sheetProtection/>
  <mergeCells count="68">
    <mergeCell ref="A5:C8"/>
    <mergeCell ref="A20:H20"/>
    <mergeCell ref="A21:H22"/>
    <mergeCell ref="A42:H42"/>
    <mergeCell ref="A43:H44"/>
    <mergeCell ref="A47:D47"/>
    <mergeCell ref="E47:H47"/>
    <mergeCell ref="B49:B51"/>
    <mergeCell ref="C49:C51"/>
    <mergeCell ref="D49:D51"/>
    <mergeCell ref="A64:H66"/>
    <mergeCell ref="A69:B69"/>
    <mergeCell ref="C69:E69"/>
    <mergeCell ref="C70:E70"/>
    <mergeCell ref="B52:B54"/>
    <mergeCell ref="C52:C54"/>
    <mergeCell ref="D52:D54"/>
    <mergeCell ref="A63:G63"/>
    <mergeCell ref="A74:C74"/>
    <mergeCell ref="A75:C75"/>
    <mergeCell ref="A76:C76"/>
    <mergeCell ref="C78:E78"/>
    <mergeCell ref="A71:B71"/>
    <mergeCell ref="C71:E71"/>
    <mergeCell ref="C72:E72"/>
    <mergeCell ref="A73:C73"/>
    <mergeCell ref="D73:H73"/>
    <mergeCell ref="D81:H81"/>
    <mergeCell ref="A84:C84"/>
    <mergeCell ref="A79:C79"/>
    <mergeCell ref="A80:C80"/>
    <mergeCell ref="D79:H79"/>
    <mergeCell ref="D80:H80"/>
    <mergeCell ref="A85:C85"/>
    <mergeCell ref="A86:C86"/>
    <mergeCell ref="D74:H74"/>
    <mergeCell ref="D75:H75"/>
    <mergeCell ref="D76:H76"/>
    <mergeCell ref="D84:H84"/>
    <mergeCell ref="D85:H85"/>
    <mergeCell ref="D86:H86"/>
    <mergeCell ref="A81:C81"/>
    <mergeCell ref="C83:E83"/>
    <mergeCell ref="C95:E95"/>
    <mergeCell ref="A96:B96"/>
    <mergeCell ref="C96:E96"/>
    <mergeCell ref="C97:E97"/>
    <mergeCell ref="A89:G89"/>
    <mergeCell ref="A90:H92"/>
    <mergeCell ref="A94:B94"/>
    <mergeCell ref="C94:E94"/>
    <mergeCell ref="D105:H105"/>
    <mergeCell ref="A105:C105"/>
    <mergeCell ref="A106:C106"/>
    <mergeCell ref="A98:C98"/>
    <mergeCell ref="A99:C99"/>
    <mergeCell ref="A100:C100"/>
    <mergeCell ref="A101:C101"/>
    <mergeCell ref="A108:G108"/>
    <mergeCell ref="A109:H111"/>
    <mergeCell ref="D98:H98"/>
    <mergeCell ref="D99:H99"/>
    <mergeCell ref="D100:H100"/>
    <mergeCell ref="D101:H101"/>
    <mergeCell ref="D106:H106"/>
    <mergeCell ref="C103:E103"/>
    <mergeCell ref="A104:C104"/>
    <mergeCell ref="D104:H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35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2" width="7.57421875" style="0" customWidth="1"/>
    <col min="4" max="4" width="19.140625" style="0" customWidth="1"/>
    <col min="5" max="7" width="10.28125" style="0" customWidth="1"/>
    <col min="8" max="8" width="10.28125" style="227" customWidth="1"/>
    <col min="9" max="9" width="4.28125" style="1" customWidth="1"/>
    <col min="10" max="17" width="9.140625" style="1" customWidth="1"/>
  </cols>
  <sheetData>
    <row r="2" ht="12.75">
      <c r="A2" s="130" t="s">
        <v>1231</v>
      </c>
    </row>
    <row r="4" spans="1:7" ht="18.7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8.75" customHeight="1">
      <c r="A5" s="347" t="s">
        <v>216</v>
      </c>
      <c r="B5" s="348"/>
      <c r="C5" s="349"/>
      <c r="D5" s="48" t="s">
        <v>378</v>
      </c>
      <c r="E5" s="215">
        <f>SUM(E6:E8)</f>
        <v>374960</v>
      </c>
      <c r="F5" s="215">
        <f>SUM(F6:F8)</f>
        <v>493746.18999999994</v>
      </c>
      <c r="G5" s="155">
        <f>SUM(H197)</f>
        <v>131.6796965009601</v>
      </c>
    </row>
    <row r="6" spans="1:7" ht="18.75" customHeight="1">
      <c r="A6" s="350"/>
      <c r="B6" s="351"/>
      <c r="C6" s="352"/>
      <c r="D6" s="69" t="s">
        <v>1115</v>
      </c>
      <c r="E6" s="87">
        <f>SUM(E195)</f>
        <v>369625</v>
      </c>
      <c r="F6" s="87">
        <f>SUM(E196)</f>
        <v>479114.44999999995</v>
      </c>
      <c r="G6" s="88">
        <f>SUM(E197)</f>
        <v>129.62176530267163</v>
      </c>
    </row>
    <row r="7" spans="1:7" ht="18.75" customHeight="1">
      <c r="A7" s="350"/>
      <c r="B7" s="351"/>
      <c r="C7" s="352"/>
      <c r="D7" s="69" t="s">
        <v>1116</v>
      </c>
      <c r="E7" s="87">
        <f>SUM(F195)</f>
        <v>5335</v>
      </c>
      <c r="F7" s="87">
        <f>SUM(F196)</f>
        <v>14631.74</v>
      </c>
      <c r="G7" s="88">
        <f>SUM(F197)</f>
        <v>274.25941893158387</v>
      </c>
    </row>
    <row r="8" spans="1:7" ht="18.75" customHeight="1">
      <c r="A8" s="353"/>
      <c r="B8" s="354"/>
      <c r="C8" s="355"/>
      <c r="D8" s="69" t="s">
        <v>381</v>
      </c>
      <c r="E8" s="87">
        <f>SUM(G195)</f>
        <v>0</v>
      </c>
      <c r="F8" s="87">
        <f>SUM(G196)</f>
        <v>0</v>
      </c>
      <c r="G8" s="88">
        <f>SUM(G197)</f>
        <v>0</v>
      </c>
    </row>
    <row r="11" spans="1:17" s="142" customFormat="1" ht="19.5" customHeight="1">
      <c r="A11" s="135" t="s">
        <v>1231</v>
      </c>
      <c r="B11" s="136"/>
      <c r="C11" s="137"/>
      <c r="D11" s="138"/>
      <c r="E11" s="139">
        <f>SUM(E22,E47,E82,E100,E123,E142,E152,E162)</f>
        <v>374960</v>
      </c>
      <c r="F11" s="139">
        <f>SUM(F22,F47,F82,F100,F123,F142,F152,F162)</f>
        <v>493746.19</v>
      </c>
      <c r="G11" s="139">
        <f>SUM(G22,G47,G82,G100,G123,G142,G152,G162)</f>
        <v>496175</v>
      </c>
      <c r="H11" s="139">
        <f>IF(E11=0,,F11/E11*100)</f>
        <v>131.6796965009601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42" customFormat="1" ht="19.5" customHeight="1">
      <c r="A12" s="18" t="s">
        <v>1802</v>
      </c>
      <c r="B12" s="62" t="s">
        <v>1232</v>
      </c>
      <c r="C12" s="27" t="s">
        <v>389</v>
      </c>
      <c r="D12" s="19" t="s">
        <v>219</v>
      </c>
      <c r="E12" s="40" t="s">
        <v>376</v>
      </c>
      <c r="F12" s="40" t="s">
        <v>152</v>
      </c>
      <c r="G12" s="40" t="s">
        <v>153</v>
      </c>
      <c r="H12" s="228" t="s">
        <v>377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42" customFormat="1" ht="19.5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229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42" customFormat="1" ht="19.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SUM(E15:E21)</f>
        <v>0</v>
      </c>
      <c r="F14" s="63">
        <f>SUM(F15:F21)</f>
        <v>2456.16</v>
      </c>
      <c r="G14" s="63">
        <f>SUM(G15:G21)</f>
        <v>2456</v>
      </c>
      <c r="H14" s="63">
        <f aca="true" t="shared" si="0" ref="H14:H22">IF(E14=0,,F14/E14*100)</f>
        <v>0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s="142" customFormat="1" ht="19.5" customHeight="1">
      <c r="A15" s="68">
        <v>61</v>
      </c>
      <c r="B15" s="73" t="s">
        <v>1233</v>
      </c>
      <c r="C15" s="32" t="s">
        <v>892</v>
      </c>
      <c r="D15" s="69" t="s">
        <v>1572</v>
      </c>
      <c r="E15" s="34">
        <v>0</v>
      </c>
      <c r="F15" s="34">
        <v>1064.1</v>
      </c>
      <c r="G15" s="34">
        <v>1064</v>
      </c>
      <c r="H15" s="34">
        <f t="shared" si="0"/>
        <v>0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s="142" customFormat="1" ht="19.5" customHeight="1">
      <c r="A16" s="68">
        <v>62</v>
      </c>
      <c r="B16" s="73" t="s">
        <v>1234</v>
      </c>
      <c r="C16" s="32" t="s">
        <v>892</v>
      </c>
      <c r="D16" s="69" t="s">
        <v>1107</v>
      </c>
      <c r="E16" s="34">
        <v>0</v>
      </c>
      <c r="F16" s="34">
        <v>1364.58</v>
      </c>
      <c r="G16" s="34">
        <v>1365</v>
      </c>
      <c r="H16" s="34">
        <f t="shared" si="0"/>
        <v>0</v>
      </c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s="142" customFormat="1" ht="19.5" customHeight="1">
      <c r="A17" s="32">
        <v>633</v>
      </c>
      <c r="B17" s="73" t="s">
        <v>1235</v>
      </c>
      <c r="C17" s="32" t="s">
        <v>892</v>
      </c>
      <c r="D17" s="33" t="s">
        <v>1146</v>
      </c>
      <c r="E17" s="34">
        <v>0</v>
      </c>
      <c r="F17" s="34">
        <v>0</v>
      </c>
      <c r="G17" s="34">
        <v>0</v>
      </c>
      <c r="H17" s="34">
        <f t="shared" si="0"/>
        <v>0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s="142" customFormat="1" ht="19.5" customHeight="1">
      <c r="A18" s="32">
        <v>634</v>
      </c>
      <c r="B18" s="73" t="s">
        <v>1236</v>
      </c>
      <c r="C18" s="32" t="s">
        <v>892</v>
      </c>
      <c r="D18" s="33" t="s">
        <v>1147</v>
      </c>
      <c r="E18" s="34">
        <v>0</v>
      </c>
      <c r="F18" s="34">
        <v>0</v>
      </c>
      <c r="G18" s="34">
        <v>0</v>
      </c>
      <c r="H18" s="34">
        <f t="shared" si="0"/>
        <v>0</v>
      </c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s="142" customFormat="1" ht="19.5" customHeight="1">
      <c r="A19" s="32">
        <v>637</v>
      </c>
      <c r="B19" s="73" t="s">
        <v>1237</v>
      </c>
      <c r="C19" s="32" t="s">
        <v>892</v>
      </c>
      <c r="D19" s="33" t="s">
        <v>1452</v>
      </c>
      <c r="E19" s="34">
        <v>0</v>
      </c>
      <c r="F19" s="34"/>
      <c r="G19" s="34"/>
      <c r="H19" s="34">
        <f t="shared" si="0"/>
        <v>0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s="142" customFormat="1" ht="19.5" customHeight="1">
      <c r="A20" s="32">
        <v>637</v>
      </c>
      <c r="B20" s="73" t="s">
        <v>1238</v>
      </c>
      <c r="C20" s="32" t="s">
        <v>892</v>
      </c>
      <c r="D20" s="33" t="s">
        <v>988</v>
      </c>
      <c r="E20" s="34">
        <v>0</v>
      </c>
      <c r="F20" s="34">
        <v>27.48</v>
      </c>
      <c r="G20" s="34">
        <v>27</v>
      </c>
      <c r="H20" s="34">
        <f t="shared" si="0"/>
        <v>0</v>
      </c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s="142" customFormat="1" ht="19.5" customHeight="1">
      <c r="A21" s="32">
        <v>641</v>
      </c>
      <c r="B21" s="73" t="s">
        <v>1239</v>
      </c>
      <c r="C21" s="32" t="s">
        <v>892</v>
      </c>
      <c r="D21" s="70" t="s">
        <v>202</v>
      </c>
      <c r="E21" s="34">
        <v>0</v>
      </c>
      <c r="F21" s="34"/>
      <c r="G21" s="34"/>
      <c r="H21" s="34">
        <f t="shared" si="0"/>
        <v>0</v>
      </c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142" customFormat="1" ht="19.5" customHeight="1">
      <c r="A22" s="24"/>
      <c r="B22" s="72"/>
      <c r="C22" s="23" t="s">
        <v>892</v>
      </c>
      <c r="D22" s="24" t="s">
        <v>378</v>
      </c>
      <c r="E22" s="31">
        <f>SUM(E14)</f>
        <v>0</v>
      </c>
      <c r="F22" s="31">
        <f>SUM(F14)</f>
        <v>2456.16</v>
      </c>
      <c r="G22" s="31">
        <f>SUM(G14)</f>
        <v>2456</v>
      </c>
      <c r="H22" s="31">
        <f t="shared" si="0"/>
        <v>0</v>
      </c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s="142" customFormat="1" ht="8.25">
      <c r="A23" s="145"/>
      <c r="B23" s="146"/>
      <c r="C23" s="147"/>
      <c r="D23" s="148"/>
      <c r="E23" s="145"/>
      <c r="F23" s="145"/>
      <c r="G23" s="145"/>
      <c r="H23" s="182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s="142" customFormat="1" ht="8.25">
      <c r="A24" s="334" t="s">
        <v>979</v>
      </c>
      <c r="B24" s="334"/>
      <c r="C24" s="334"/>
      <c r="D24" s="334"/>
      <c r="E24" s="334"/>
      <c r="F24" s="334"/>
      <c r="G24" s="334"/>
      <c r="H24" s="335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142" customFormat="1" ht="19.5" customHeight="1">
      <c r="A25" s="336" t="s">
        <v>1356</v>
      </c>
      <c r="B25" s="337"/>
      <c r="C25" s="337"/>
      <c r="D25" s="337"/>
      <c r="E25" s="337"/>
      <c r="F25" s="337"/>
      <c r="G25" s="337"/>
      <c r="H25" s="337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142" customFormat="1" ht="19.5" customHeight="1">
      <c r="A26" s="337"/>
      <c r="B26" s="337"/>
      <c r="C26" s="337"/>
      <c r="D26" s="337"/>
      <c r="E26" s="337"/>
      <c r="F26" s="337"/>
      <c r="G26" s="337"/>
      <c r="H26" s="337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s="142" customFormat="1" ht="8.25">
      <c r="A27" s="145"/>
      <c r="B27" s="146"/>
      <c r="C27" s="147"/>
      <c r="D27" s="148"/>
      <c r="E27" s="145"/>
      <c r="F27" s="145"/>
      <c r="G27" s="145"/>
      <c r="H27" s="182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142" customFormat="1" ht="19.5" customHeight="1">
      <c r="A28" s="18" t="s">
        <v>741</v>
      </c>
      <c r="B28" s="62" t="s">
        <v>1240</v>
      </c>
      <c r="C28" s="27" t="s">
        <v>389</v>
      </c>
      <c r="D28" s="19" t="s">
        <v>1801</v>
      </c>
      <c r="E28" s="40" t="s">
        <v>376</v>
      </c>
      <c r="F28" s="40" t="s">
        <v>152</v>
      </c>
      <c r="G28" s="40" t="s">
        <v>153</v>
      </c>
      <c r="H28" s="228" t="s">
        <v>377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142" customFormat="1" ht="19.5" customHeight="1">
      <c r="A29" s="76" t="s">
        <v>382</v>
      </c>
      <c r="B29" s="77" t="s">
        <v>383</v>
      </c>
      <c r="C29" s="78" t="s">
        <v>384</v>
      </c>
      <c r="D29" s="79" t="s">
        <v>374</v>
      </c>
      <c r="E29" s="80"/>
      <c r="F29" s="80"/>
      <c r="G29" s="80"/>
      <c r="H29" s="229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142" customFormat="1" ht="19.5" customHeight="1">
      <c r="A30" s="47" t="s">
        <v>385</v>
      </c>
      <c r="B30" s="47" t="s">
        <v>386</v>
      </c>
      <c r="C30" s="25" t="s">
        <v>387</v>
      </c>
      <c r="D30" s="143" t="s">
        <v>388</v>
      </c>
      <c r="E30" s="63">
        <f>SUM(E31:E39)</f>
        <v>0</v>
      </c>
      <c r="F30" s="63">
        <f>SUM(F31:F39)</f>
        <v>16250.3</v>
      </c>
      <c r="G30" s="63">
        <f>SUM(G31:G39)</f>
        <v>16250</v>
      </c>
      <c r="H30" s="63">
        <f>IF(E30=0,,F30/E30*100)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s="142" customFormat="1" ht="19.5" customHeight="1">
      <c r="A31" s="68">
        <v>61</v>
      </c>
      <c r="B31" s="73" t="s">
        <v>1242</v>
      </c>
      <c r="C31" s="32" t="s">
        <v>1802</v>
      </c>
      <c r="D31" s="33" t="s">
        <v>1572</v>
      </c>
      <c r="E31" s="34">
        <v>0</v>
      </c>
      <c r="F31" s="34">
        <v>0</v>
      </c>
      <c r="G31" s="34">
        <v>0</v>
      </c>
      <c r="H31" s="34">
        <f>IF(E31=0,,F31/E31*100)</f>
        <v>0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s="142" customFormat="1" ht="19.5" customHeight="1">
      <c r="A32" s="68">
        <v>62</v>
      </c>
      <c r="B32" s="73" t="s">
        <v>1243</v>
      </c>
      <c r="C32" s="32" t="s">
        <v>1802</v>
      </c>
      <c r="D32" s="33" t="s">
        <v>1107</v>
      </c>
      <c r="E32" s="34">
        <v>0</v>
      </c>
      <c r="F32" s="34">
        <v>0</v>
      </c>
      <c r="G32" s="34">
        <v>0</v>
      </c>
      <c r="H32" s="34">
        <f aca="true" t="shared" si="1" ref="H32:H46">IF(E32=0,,F32/E32*100)</f>
        <v>0</v>
      </c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s="142" customFormat="1" ht="19.5" customHeight="1">
      <c r="A33" s="32">
        <v>631</v>
      </c>
      <c r="B33" s="73" t="s">
        <v>1244</v>
      </c>
      <c r="C33" s="32" t="s">
        <v>1802</v>
      </c>
      <c r="D33" s="33" t="s">
        <v>982</v>
      </c>
      <c r="E33" s="34">
        <v>0</v>
      </c>
      <c r="F33" s="34">
        <v>0</v>
      </c>
      <c r="G33" s="34">
        <v>0</v>
      </c>
      <c r="H33" s="34">
        <f t="shared" si="1"/>
        <v>0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s="142" customFormat="1" ht="19.5" customHeight="1">
      <c r="A34" s="32">
        <v>632</v>
      </c>
      <c r="B34" s="73" t="s">
        <v>226</v>
      </c>
      <c r="C34" s="32" t="s">
        <v>1802</v>
      </c>
      <c r="D34" s="33" t="s">
        <v>1581</v>
      </c>
      <c r="E34" s="34">
        <v>0</v>
      </c>
      <c r="F34" s="34">
        <v>0</v>
      </c>
      <c r="G34" s="34">
        <v>0</v>
      </c>
      <c r="H34" s="34">
        <f t="shared" si="1"/>
        <v>0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142" customFormat="1" ht="19.5" customHeight="1">
      <c r="A35" s="32">
        <v>633</v>
      </c>
      <c r="B35" s="73" t="s">
        <v>227</v>
      </c>
      <c r="C35" s="32" t="s">
        <v>1802</v>
      </c>
      <c r="D35" s="33" t="s">
        <v>1146</v>
      </c>
      <c r="E35" s="34">
        <v>0</v>
      </c>
      <c r="F35" s="34">
        <v>0</v>
      </c>
      <c r="G35" s="34">
        <v>0</v>
      </c>
      <c r="H35" s="34">
        <f t="shared" si="1"/>
        <v>0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s="142" customFormat="1" ht="19.5" customHeight="1">
      <c r="A36" s="32">
        <v>634</v>
      </c>
      <c r="B36" s="73" t="s">
        <v>228</v>
      </c>
      <c r="C36" s="32" t="s">
        <v>1802</v>
      </c>
      <c r="D36" s="33" t="s">
        <v>1453</v>
      </c>
      <c r="E36" s="34">
        <v>0</v>
      </c>
      <c r="F36" s="34">
        <v>0</v>
      </c>
      <c r="G36" s="34">
        <v>0</v>
      </c>
      <c r="H36" s="34">
        <f t="shared" si="1"/>
        <v>0</v>
      </c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s="142" customFormat="1" ht="19.5" customHeight="1">
      <c r="A37" s="32">
        <v>637</v>
      </c>
      <c r="B37" s="73" t="s">
        <v>229</v>
      </c>
      <c r="C37" s="32" t="s">
        <v>1051</v>
      </c>
      <c r="D37" s="33" t="s">
        <v>1667</v>
      </c>
      <c r="E37" s="34">
        <v>0</v>
      </c>
      <c r="F37" s="34">
        <v>0</v>
      </c>
      <c r="G37" s="34">
        <v>0</v>
      </c>
      <c r="H37" s="34">
        <f t="shared" si="1"/>
        <v>0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142" customFormat="1" ht="19.5" customHeight="1">
      <c r="A38" s="32">
        <v>637</v>
      </c>
      <c r="B38" s="73" t="s">
        <v>230</v>
      </c>
      <c r="C38" s="32" t="s">
        <v>1802</v>
      </c>
      <c r="D38" s="33" t="s">
        <v>1668</v>
      </c>
      <c r="E38" s="34">
        <v>0</v>
      </c>
      <c r="F38" s="34">
        <v>16250.3</v>
      </c>
      <c r="G38" s="34">
        <v>16250</v>
      </c>
      <c r="H38" s="34">
        <f t="shared" si="1"/>
        <v>0</v>
      </c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s="142" customFormat="1" ht="19.5" customHeight="1">
      <c r="A39" s="149">
        <v>716</v>
      </c>
      <c r="B39" s="73" t="s">
        <v>231</v>
      </c>
      <c r="C39" s="32" t="s">
        <v>892</v>
      </c>
      <c r="D39" s="33" t="s">
        <v>1458</v>
      </c>
      <c r="E39" s="34">
        <v>0</v>
      </c>
      <c r="F39" s="34">
        <v>0</v>
      </c>
      <c r="G39" s="34">
        <v>0</v>
      </c>
      <c r="H39" s="34">
        <f t="shared" si="1"/>
        <v>0</v>
      </c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s="142" customFormat="1" ht="19.5" customHeight="1">
      <c r="A40" s="47" t="s">
        <v>266</v>
      </c>
      <c r="B40" s="47" t="s">
        <v>267</v>
      </c>
      <c r="C40" s="25" t="s">
        <v>387</v>
      </c>
      <c r="D40" s="17" t="s">
        <v>991</v>
      </c>
      <c r="E40" s="26">
        <f>SUM(E41:E43)</f>
        <v>26000</v>
      </c>
      <c r="F40" s="26">
        <f>SUM(F41:F43)</f>
        <v>19096.96</v>
      </c>
      <c r="G40" s="26">
        <f>SUM(G41:G43)</f>
        <v>19097</v>
      </c>
      <c r="H40" s="26">
        <f t="shared" si="1"/>
        <v>73.44984615384615</v>
      </c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s="142" customFormat="1" ht="19.5" customHeight="1">
      <c r="A41" s="141">
        <v>642007</v>
      </c>
      <c r="B41" s="73" t="s">
        <v>1454</v>
      </c>
      <c r="C41" s="32" t="s">
        <v>892</v>
      </c>
      <c r="D41" s="33" t="s">
        <v>1455</v>
      </c>
      <c r="E41" s="133">
        <v>26000</v>
      </c>
      <c r="F41" s="67">
        <v>0</v>
      </c>
      <c r="G41" s="34">
        <v>0</v>
      </c>
      <c r="H41" s="34">
        <f t="shared" si="1"/>
        <v>0</v>
      </c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s="142" customFormat="1" ht="19.5" customHeight="1">
      <c r="A42" s="141">
        <v>641001</v>
      </c>
      <c r="B42" s="73" t="s">
        <v>1454</v>
      </c>
      <c r="C42" s="32" t="s">
        <v>1408</v>
      </c>
      <c r="D42" s="33" t="s">
        <v>506</v>
      </c>
      <c r="E42" s="133">
        <v>0</v>
      </c>
      <c r="F42" s="67">
        <v>10726.96</v>
      </c>
      <c r="G42" s="34">
        <v>10727</v>
      </c>
      <c r="H42" s="34">
        <f t="shared" si="1"/>
        <v>0</v>
      </c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s="142" customFormat="1" ht="19.5" customHeight="1">
      <c r="A43" s="141">
        <v>714001</v>
      </c>
      <c r="B43" s="73" t="s">
        <v>1454</v>
      </c>
      <c r="C43" s="32" t="s">
        <v>507</v>
      </c>
      <c r="D43" s="33" t="s">
        <v>508</v>
      </c>
      <c r="E43" s="133">
        <v>0</v>
      </c>
      <c r="F43" s="67">
        <v>8370</v>
      </c>
      <c r="G43" s="34">
        <v>8370</v>
      </c>
      <c r="H43" s="34">
        <f t="shared" si="1"/>
        <v>0</v>
      </c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s="142" customFormat="1" ht="19.5" customHeight="1">
      <c r="A44" s="47" t="s">
        <v>274</v>
      </c>
      <c r="B44" s="47" t="s">
        <v>275</v>
      </c>
      <c r="C44" s="25" t="s">
        <v>387</v>
      </c>
      <c r="D44" s="17" t="s">
        <v>276</v>
      </c>
      <c r="E44" s="26">
        <f>SUM(E45:E46)</f>
        <v>0</v>
      </c>
      <c r="F44" s="26">
        <f>SUM(F45:F46)</f>
        <v>92109.19</v>
      </c>
      <c r="G44" s="26">
        <f>SUM(G45:G46)</f>
        <v>92109</v>
      </c>
      <c r="H44" s="26">
        <f t="shared" si="1"/>
        <v>0</v>
      </c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s="142" customFormat="1" ht="19.5" customHeight="1">
      <c r="A45" s="141">
        <v>641001</v>
      </c>
      <c r="B45" s="73" t="s">
        <v>504</v>
      </c>
      <c r="C45" s="32" t="s">
        <v>1410</v>
      </c>
      <c r="D45" s="33" t="s">
        <v>1329</v>
      </c>
      <c r="E45" s="133">
        <v>0</v>
      </c>
      <c r="F45" s="67">
        <v>91179.19</v>
      </c>
      <c r="G45" s="34">
        <v>91179</v>
      </c>
      <c r="H45" s="34">
        <f t="shared" si="1"/>
        <v>0</v>
      </c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s="142" customFormat="1" ht="19.5" customHeight="1">
      <c r="A46" s="141">
        <v>714001</v>
      </c>
      <c r="B46" s="73" t="s">
        <v>505</v>
      </c>
      <c r="C46" s="32" t="s">
        <v>1410</v>
      </c>
      <c r="D46" s="33" t="s">
        <v>1330</v>
      </c>
      <c r="E46" s="133">
        <v>0</v>
      </c>
      <c r="F46" s="67">
        <v>930</v>
      </c>
      <c r="G46" s="34">
        <v>930</v>
      </c>
      <c r="H46" s="34">
        <f t="shared" si="1"/>
        <v>0</v>
      </c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s="142" customFormat="1" ht="19.5" customHeight="1">
      <c r="A47" s="24"/>
      <c r="B47" s="72"/>
      <c r="C47" s="23" t="s">
        <v>892</v>
      </c>
      <c r="D47" s="24" t="s">
        <v>378</v>
      </c>
      <c r="E47" s="31">
        <f>SUM(E40,E30,E44)</f>
        <v>26000</v>
      </c>
      <c r="F47" s="31">
        <f>SUM(F40,F30,F44)</f>
        <v>127456.45</v>
      </c>
      <c r="G47" s="31">
        <f>SUM(G40,G30,G44)</f>
        <v>127456</v>
      </c>
      <c r="H47" s="31">
        <f>IF(E47=0,,F47/E47*100)</f>
        <v>490.21711538461534</v>
      </c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42" customFormat="1" ht="8.25">
      <c r="A48" s="145"/>
      <c r="B48" s="146"/>
      <c r="C48" s="147"/>
      <c r="D48" s="148"/>
      <c r="E48" s="145"/>
      <c r="F48" s="145"/>
      <c r="G48" s="145"/>
      <c r="H48" s="182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s="142" customFormat="1" ht="8.25">
      <c r="A49" s="334" t="s">
        <v>979</v>
      </c>
      <c r="B49" s="334"/>
      <c r="C49" s="334"/>
      <c r="D49" s="334"/>
      <c r="E49" s="334"/>
      <c r="F49" s="334"/>
      <c r="G49" s="334"/>
      <c r="H49" s="335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142" customFormat="1" ht="19.5" customHeight="1">
      <c r="A50" s="336" t="s">
        <v>1357</v>
      </c>
      <c r="B50" s="337"/>
      <c r="C50" s="337"/>
      <c r="D50" s="337"/>
      <c r="E50" s="337"/>
      <c r="F50" s="337"/>
      <c r="G50" s="337"/>
      <c r="H50" s="337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s="142" customFormat="1" ht="19.5" customHeight="1">
      <c r="A51" s="337"/>
      <c r="B51" s="337"/>
      <c r="C51" s="337"/>
      <c r="D51" s="337"/>
      <c r="E51" s="337"/>
      <c r="F51" s="337"/>
      <c r="G51" s="337"/>
      <c r="H51" s="337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s="142" customFormat="1" ht="8.25">
      <c r="A52" s="145"/>
      <c r="B52" s="146"/>
      <c r="C52" s="147"/>
      <c r="D52" s="148"/>
      <c r="E52" s="145"/>
      <c r="F52" s="145"/>
      <c r="G52" s="145"/>
      <c r="H52" s="182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s="142" customFormat="1" ht="19.5" customHeight="1">
      <c r="A53" s="18" t="s">
        <v>1802</v>
      </c>
      <c r="B53" s="62" t="s">
        <v>1245</v>
      </c>
      <c r="C53" s="27" t="s">
        <v>389</v>
      </c>
      <c r="D53" s="19" t="s">
        <v>221</v>
      </c>
      <c r="E53" s="40" t="s">
        <v>376</v>
      </c>
      <c r="F53" s="40" t="s">
        <v>152</v>
      </c>
      <c r="G53" s="40" t="s">
        <v>153</v>
      </c>
      <c r="H53" s="228" t="s">
        <v>377</v>
      </c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s="142" customFormat="1" ht="19.5" customHeight="1">
      <c r="A54" s="76" t="s">
        <v>382</v>
      </c>
      <c r="B54" s="77" t="s">
        <v>383</v>
      </c>
      <c r="C54" s="78" t="s">
        <v>384</v>
      </c>
      <c r="D54" s="79" t="s">
        <v>374</v>
      </c>
      <c r="E54" s="80"/>
      <c r="F54" s="80"/>
      <c r="G54" s="80"/>
      <c r="H54" s="229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s="142" customFormat="1" ht="19.5" customHeight="1">
      <c r="A55" s="47" t="s">
        <v>385</v>
      </c>
      <c r="B55" s="47" t="s">
        <v>386</v>
      </c>
      <c r="C55" s="25" t="s">
        <v>387</v>
      </c>
      <c r="D55" s="143" t="s">
        <v>388</v>
      </c>
      <c r="E55" s="63">
        <f>SUM(E56:E67)</f>
        <v>181335</v>
      </c>
      <c r="F55" s="63">
        <f>SUM(F56:F67)</f>
        <v>78822.59000000001</v>
      </c>
      <c r="G55" s="63">
        <f>SUM(G56:G67)</f>
        <v>79429</v>
      </c>
      <c r="H55" s="63">
        <f aca="true" t="shared" si="2" ref="H55:H82">IF(E55=0,,F55/E55*100)</f>
        <v>43.46794055201699</v>
      </c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s="142" customFormat="1" ht="19.5" customHeight="1">
      <c r="A56" s="32">
        <v>633</v>
      </c>
      <c r="B56" s="73" t="s">
        <v>1247</v>
      </c>
      <c r="C56" s="32" t="s">
        <v>892</v>
      </c>
      <c r="D56" s="33" t="s">
        <v>1146</v>
      </c>
      <c r="E56" s="34">
        <v>0</v>
      </c>
      <c r="F56" s="34">
        <v>0</v>
      </c>
      <c r="G56" s="34">
        <v>0</v>
      </c>
      <c r="H56" s="34">
        <f t="shared" si="2"/>
        <v>0</v>
      </c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s="142" customFormat="1" ht="19.5" customHeight="1">
      <c r="A57" s="32">
        <v>634</v>
      </c>
      <c r="B57" s="73" t="s">
        <v>1248</v>
      </c>
      <c r="C57" s="32" t="s">
        <v>892</v>
      </c>
      <c r="D57" s="33" t="s">
        <v>1147</v>
      </c>
      <c r="E57" s="67">
        <v>0</v>
      </c>
      <c r="F57" s="67">
        <v>0</v>
      </c>
      <c r="G57" s="67">
        <v>0</v>
      </c>
      <c r="H57" s="34">
        <f t="shared" si="2"/>
        <v>0</v>
      </c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s="142" customFormat="1" ht="19.5" customHeight="1">
      <c r="A58" s="32">
        <v>635</v>
      </c>
      <c r="B58" s="73" t="s">
        <v>1249</v>
      </c>
      <c r="C58" s="32" t="s">
        <v>892</v>
      </c>
      <c r="D58" s="33" t="s">
        <v>405</v>
      </c>
      <c r="E58" s="67">
        <v>0</v>
      </c>
      <c r="F58" s="67">
        <v>0</v>
      </c>
      <c r="G58" s="67">
        <v>0</v>
      </c>
      <c r="H58" s="34">
        <f t="shared" si="2"/>
        <v>0</v>
      </c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s="142" customFormat="1" ht="19.5" customHeight="1">
      <c r="A59" s="32">
        <v>637</v>
      </c>
      <c r="B59" s="73" t="s">
        <v>1250</v>
      </c>
      <c r="C59" s="32" t="s">
        <v>892</v>
      </c>
      <c r="D59" s="33" t="s">
        <v>988</v>
      </c>
      <c r="E59" s="133">
        <v>600</v>
      </c>
      <c r="F59" s="67">
        <v>0</v>
      </c>
      <c r="G59" s="34">
        <v>600</v>
      </c>
      <c r="H59" s="34">
        <f t="shared" si="2"/>
        <v>0</v>
      </c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s="142" customFormat="1" ht="19.5" customHeight="1">
      <c r="A60" s="32">
        <v>640</v>
      </c>
      <c r="B60" s="73" t="s">
        <v>391</v>
      </c>
      <c r="C60" s="32" t="s">
        <v>892</v>
      </c>
      <c r="D60" s="33" t="s">
        <v>1052</v>
      </c>
      <c r="E60" s="133">
        <v>175400</v>
      </c>
      <c r="F60" s="67">
        <v>73490.85</v>
      </c>
      <c r="G60" s="34">
        <v>73494</v>
      </c>
      <c r="H60" s="34">
        <f t="shared" si="2"/>
        <v>41.89900228050171</v>
      </c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s="142" customFormat="1" ht="19.5" customHeight="1">
      <c r="A61" s="68">
        <v>716</v>
      </c>
      <c r="B61" s="73" t="s">
        <v>392</v>
      </c>
      <c r="C61" s="32" t="s">
        <v>892</v>
      </c>
      <c r="D61" s="69" t="s">
        <v>1456</v>
      </c>
      <c r="E61" s="66">
        <v>0</v>
      </c>
      <c r="F61" s="67"/>
      <c r="G61" s="34"/>
      <c r="H61" s="34">
        <f t="shared" si="2"/>
        <v>0</v>
      </c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s="142" customFormat="1" ht="19.5" customHeight="1">
      <c r="A62" s="68">
        <v>717</v>
      </c>
      <c r="B62" s="73" t="s">
        <v>232</v>
      </c>
      <c r="C62" s="32" t="s">
        <v>892</v>
      </c>
      <c r="D62" s="69" t="s">
        <v>1588</v>
      </c>
      <c r="E62" s="66">
        <v>5335</v>
      </c>
      <c r="F62" s="34">
        <v>5331.74</v>
      </c>
      <c r="G62" s="34">
        <v>5335</v>
      </c>
      <c r="H62" s="34">
        <f t="shared" si="2"/>
        <v>99.93889409559512</v>
      </c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s="142" customFormat="1" ht="19.5" customHeight="1">
      <c r="A63" s="68">
        <v>717001</v>
      </c>
      <c r="B63" s="73" t="s">
        <v>1503</v>
      </c>
      <c r="C63" s="32" t="s">
        <v>892</v>
      </c>
      <c r="D63" s="69" t="s">
        <v>1508</v>
      </c>
      <c r="E63" s="67"/>
      <c r="F63" s="34"/>
      <c r="G63" s="34"/>
      <c r="H63" s="34">
        <f>IF(E63=0,,F63/E63*100)</f>
        <v>0</v>
      </c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s="142" customFormat="1" ht="19.5" customHeight="1">
      <c r="A64" s="68">
        <v>717001</v>
      </c>
      <c r="B64" s="73" t="s">
        <v>1504</v>
      </c>
      <c r="C64" s="32" t="s">
        <v>217</v>
      </c>
      <c r="D64" s="69" t="s">
        <v>1509</v>
      </c>
      <c r="E64" s="67"/>
      <c r="F64" s="34"/>
      <c r="G64" s="34"/>
      <c r="H64" s="34">
        <f>IF(E64=0,,F64/E64*100)</f>
        <v>0</v>
      </c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s="142" customFormat="1" ht="19.5" customHeight="1">
      <c r="A65" s="68">
        <v>717001</v>
      </c>
      <c r="B65" s="73" t="s">
        <v>1505</v>
      </c>
      <c r="C65" s="32" t="s">
        <v>892</v>
      </c>
      <c r="D65" s="69" t="s">
        <v>221</v>
      </c>
      <c r="E65" s="67"/>
      <c r="F65" s="34"/>
      <c r="G65" s="34"/>
      <c r="H65" s="34">
        <f>IF(E65=0,,F65/E65*100)</f>
        <v>0</v>
      </c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s="142" customFormat="1" ht="19.5" customHeight="1">
      <c r="A66" s="68">
        <v>717001</v>
      </c>
      <c r="B66" s="73" t="s">
        <v>1506</v>
      </c>
      <c r="C66" s="32" t="s">
        <v>892</v>
      </c>
      <c r="D66" s="69" t="s">
        <v>221</v>
      </c>
      <c r="E66" s="67"/>
      <c r="F66" s="34"/>
      <c r="G66" s="34"/>
      <c r="H66" s="34">
        <f>IF(E66=0,,F66/E66*100)</f>
        <v>0</v>
      </c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s="142" customFormat="1" ht="19.5" customHeight="1">
      <c r="A67" s="68">
        <v>717001</v>
      </c>
      <c r="B67" s="73" t="s">
        <v>1507</v>
      </c>
      <c r="C67" s="32" t="s">
        <v>892</v>
      </c>
      <c r="D67" s="69" t="s">
        <v>1510</v>
      </c>
      <c r="E67" s="67"/>
      <c r="F67" s="67"/>
      <c r="G67" s="34"/>
      <c r="H67" s="34">
        <f>IF(E67=0,,F67/E67*100)</f>
        <v>0</v>
      </c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s="142" customFormat="1" ht="19.5" customHeight="1">
      <c r="A68" s="47" t="s">
        <v>266</v>
      </c>
      <c r="B68" s="47" t="s">
        <v>267</v>
      </c>
      <c r="C68" s="25" t="s">
        <v>387</v>
      </c>
      <c r="D68" s="17" t="s">
        <v>991</v>
      </c>
      <c r="E68" s="26">
        <f>SUM(E69:E71)</f>
        <v>146400</v>
      </c>
      <c r="F68" s="26">
        <f>SUM(F69:F71)</f>
        <v>255360</v>
      </c>
      <c r="G68" s="26">
        <f>SUM(G69:G71)</f>
        <v>255360</v>
      </c>
      <c r="H68" s="26">
        <f t="shared" si="2"/>
        <v>174.42622950819674</v>
      </c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s="142" customFormat="1" ht="19.5" customHeight="1">
      <c r="A69" s="141">
        <v>641001</v>
      </c>
      <c r="B69" s="73" t="s">
        <v>1457</v>
      </c>
      <c r="C69" s="32" t="s">
        <v>892</v>
      </c>
      <c r="D69" s="33" t="s">
        <v>1458</v>
      </c>
      <c r="E69" s="133">
        <v>146400</v>
      </c>
      <c r="F69" s="67">
        <v>255360</v>
      </c>
      <c r="G69" s="34">
        <v>255360</v>
      </c>
      <c r="H69" s="34">
        <f t="shared" si="2"/>
        <v>174.42622950819674</v>
      </c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s="142" customFormat="1" ht="19.5" customHeight="1">
      <c r="A70" s="65">
        <v>717001</v>
      </c>
      <c r="B70" s="64" t="s">
        <v>1459</v>
      </c>
      <c r="C70" s="65" t="s">
        <v>1460</v>
      </c>
      <c r="D70" s="70" t="s">
        <v>1461</v>
      </c>
      <c r="E70" s="133">
        <v>0</v>
      </c>
      <c r="F70" s="133"/>
      <c r="G70" s="34"/>
      <c r="H70" s="34">
        <f t="shared" si="2"/>
        <v>0</v>
      </c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s="142" customFormat="1" ht="19.5" customHeight="1">
      <c r="A71" s="65">
        <v>717001</v>
      </c>
      <c r="B71" s="73" t="s">
        <v>1512</v>
      </c>
      <c r="C71" s="65" t="s">
        <v>1460</v>
      </c>
      <c r="D71" s="70" t="s">
        <v>1461</v>
      </c>
      <c r="E71" s="133"/>
      <c r="F71" s="67"/>
      <c r="G71" s="34"/>
      <c r="H71" s="34">
        <f t="shared" si="2"/>
        <v>0</v>
      </c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s="142" customFormat="1" ht="19.5" customHeight="1">
      <c r="A72" s="47" t="s">
        <v>274</v>
      </c>
      <c r="B72" s="47" t="s">
        <v>275</v>
      </c>
      <c r="C72" s="25" t="s">
        <v>387</v>
      </c>
      <c r="D72" s="17" t="s">
        <v>276</v>
      </c>
      <c r="E72" s="26">
        <f>SUM(E73:E78)</f>
        <v>0</v>
      </c>
      <c r="F72" s="26">
        <f>SUM(F73:F78)</f>
        <v>0</v>
      </c>
      <c r="G72" s="26">
        <f>SUM(G73:G78)</f>
        <v>0</v>
      </c>
      <c r="H72" s="26">
        <f t="shared" si="2"/>
        <v>0</v>
      </c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s="142" customFormat="1" ht="19.5" customHeight="1">
      <c r="A73" s="32">
        <v>633</v>
      </c>
      <c r="B73" s="73" t="s">
        <v>1463</v>
      </c>
      <c r="C73" s="32" t="s">
        <v>892</v>
      </c>
      <c r="D73" s="33" t="s">
        <v>1465</v>
      </c>
      <c r="E73" s="67"/>
      <c r="F73" s="67"/>
      <c r="G73" s="34"/>
      <c r="H73" s="34">
        <f t="shared" si="2"/>
        <v>0</v>
      </c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s="142" customFormat="1" ht="19.5" customHeight="1">
      <c r="A74" s="32">
        <v>637</v>
      </c>
      <c r="B74" s="73" t="s">
        <v>1466</v>
      </c>
      <c r="C74" s="32" t="s">
        <v>1464</v>
      </c>
      <c r="D74" s="33" t="s">
        <v>1501</v>
      </c>
      <c r="E74" s="67"/>
      <c r="F74" s="67"/>
      <c r="G74" s="34"/>
      <c r="H74" s="34">
        <f t="shared" si="2"/>
        <v>0</v>
      </c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s="142" customFormat="1" ht="19.5" customHeight="1">
      <c r="A75" s="32">
        <v>717001</v>
      </c>
      <c r="B75" s="73" t="s">
        <v>1499</v>
      </c>
      <c r="C75" s="32" t="s">
        <v>1464</v>
      </c>
      <c r="D75" s="33" t="s">
        <v>1465</v>
      </c>
      <c r="E75" s="67"/>
      <c r="F75" s="67"/>
      <c r="G75" s="34"/>
      <c r="H75" s="34">
        <f t="shared" si="2"/>
        <v>0</v>
      </c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s="142" customFormat="1" ht="19.5" customHeight="1">
      <c r="A76" s="32">
        <v>717001</v>
      </c>
      <c r="B76" s="73" t="s">
        <v>1500</v>
      </c>
      <c r="C76" s="32" t="s">
        <v>1462</v>
      </c>
      <c r="D76" s="33" t="s">
        <v>1465</v>
      </c>
      <c r="E76" s="67"/>
      <c r="F76" s="67"/>
      <c r="G76" s="34"/>
      <c r="H76" s="34">
        <f aca="true" t="shared" si="3" ref="H76:H81">IF(E76=0,,F76/E76*100)</f>
        <v>0</v>
      </c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s="142" customFormat="1" ht="19.5" customHeight="1">
      <c r="A77" s="32">
        <v>717001</v>
      </c>
      <c r="B77" s="73" t="s">
        <v>1513</v>
      </c>
      <c r="C77" s="32" t="s">
        <v>892</v>
      </c>
      <c r="D77" s="33" t="s">
        <v>221</v>
      </c>
      <c r="E77" s="67"/>
      <c r="F77" s="67"/>
      <c r="G77" s="34"/>
      <c r="H77" s="34">
        <f t="shared" si="3"/>
        <v>0</v>
      </c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s="142" customFormat="1" ht="19.5" customHeight="1">
      <c r="A78" s="32">
        <v>821004</v>
      </c>
      <c r="B78" s="73" t="s">
        <v>1514</v>
      </c>
      <c r="C78" s="32" t="s">
        <v>1462</v>
      </c>
      <c r="D78" s="33" t="s">
        <v>1515</v>
      </c>
      <c r="E78" s="67"/>
      <c r="F78" s="67"/>
      <c r="G78" s="34"/>
      <c r="H78" s="34">
        <f t="shared" si="3"/>
        <v>0</v>
      </c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s="142" customFormat="1" ht="19.5" customHeight="1">
      <c r="A79" s="47" t="s">
        <v>1790</v>
      </c>
      <c r="B79" s="47" t="s">
        <v>1148</v>
      </c>
      <c r="C79" s="25" t="s">
        <v>387</v>
      </c>
      <c r="D79" s="17" t="s">
        <v>1149</v>
      </c>
      <c r="E79" s="26">
        <f>SUM(E80:E81)</f>
        <v>0</v>
      </c>
      <c r="F79" s="26">
        <f>SUM(F80:F81)</f>
        <v>0</v>
      </c>
      <c r="G79" s="26">
        <f>SUM(G80:G81)</f>
        <v>0</v>
      </c>
      <c r="H79" s="26">
        <f t="shared" si="3"/>
        <v>0</v>
      </c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s="142" customFormat="1" ht="19.5" customHeight="1">
      <c r="A80" s="32">
        <v>717001</v>
      </c>
      <c r="B80" s="73" t="s">
        <v>1516</v>
      </c>
      <c r="C80" s="32" t="s">
        <v>892</v>
      </c>
      <c r="D80" s="33" t="s">
        <v>1465</v>
      </c>
      <c r="E80" s="67"/>
      <c r="F80" s="67"/>
      <c r="G80" s="34"/>
      <c r="H80" s="34">
        <f t="shared" si="3"/>
        <v>0</v>
      </c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s="142" customFormat="1" ht="19.5" customHeight="1">
      <c r="A81" s="32">
        <v>717001</v>
      </c>
      <c r="B81" s="73" t="s">
        <v>1466</v>
      </c>
      <c r="C81" s="32" t="s">
        <v>892</v>
      </c>
      <c r="D81" s="33" t="s">
        <v>1511</v>
      </c>
      <c r="E81" s="67"/>
      <c r="F81" s="67"/>
      <c r="G81" s="34"/>
      <c r="H81" s="34">
        <f t="shared" si="3"/>
        <v>0</v>
      </c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s="142" customFormat="1" ht="19.5" customHeight="1">
      <c r="A82" s="24"/>
      <c r="B82" s="72"/>
      <c r="C82" s="23" t="s">
        <v>892</v>
      </c>
      <c r="D82" s="24" t="s">
        <v>378</v>
      </c>
      <c r="E82" s="31">
        <f>SUM(E72,E68,E55,E79)</f>
        <v>327735</v>
      </c>
      <c r="F82" s="31">
        <f>SUM(F72,F68,F55,F79)</f>
        <v>334182.59</v>
      </c>
      <c r="G82" s="31">
        <f>SUM(G72,G68,G55,G79)</f>
        <v>334789</v>
      </c>
      <c r="H82" s="31">
        <f t="shared" si="2"/>
        <v>101.96731810761743</v>
      </c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s="142" customFormat="1" ht="8.25">
      <c r="A83" s="145"/>
      <c r="B83" s="146"/>
      <c r="C83" s="147"/>
      <c r="D83" s="148"/>
      <c r="E83" s="145"/>
      <c r="F83" s="145"/>
      <c r="G83" s="145"/>
      <c r="H83" s="182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s="142" customFormat="1" ht="8.25">
      <c r="A84" s="334" t="s">
        <v>979</v>
      </c>
      <c r="B84" s="334"/>
      <c r="C84" s="334"/>
      <c r="D84" s="334"/>
      <c r="E84" s="334"/>
      <c r="F84" s="334"/>
      <c r="G84" s="334"/>
      <c r="H84" s="335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s="142" customFormat="1" ht="23.25" customHeight="1">
      <c r="A85" s="336" t="s">
        <v>1358</v>
      </c>
      <c r="B85" s="337"/>
      <c r="C85" s="337"/>
      <c r="D85" s="337"/>
      <c r="E85" s="337"/>
      <c r="F85" s="337"/>
      <c r="G85" s="337"/>
      <c r="H85" s="337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s="142" customFormat="1" ht="17.25" customHeight="1">
      <c r="A86" s="337"/>
      <c r="B86" s="337"/>
      <c r="C86" s="337"/>
      <c r="D86" s="337"/>
      <c r="E86" s="337"/>
      <c r="F86" s="337"/>
      <c r="G86" s="337"/>
      <c r="H86" s="337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s="142" customFormat="1" ht="8.25">
      <c r="A87" s="145"/>
      <c r="B87" s="146"/>
      <c r="C87" s="147"/>
      <c r="D87" s="148"/>
      <c r="E87" s="145"/>
      <c r="F87" s="145"/>
      <c r="G87" s="145"/>
      <c r="H87" s="182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s="142" customFormat="1" ht="19.5" customHeight="1">
      <c r="A88" s="18" t="s">
        <v>1035</v>
      </c>
      <c r="B88" s="62" t="s">
        <v>1251</v>
      </c>
      <c r="C88" s="27" t="s">
        <v>389</v>
      </c>
      <c r="D88" s="19" t="s">
        <v>1246</v>
      </c>
      <c r="E88" s="40" t="s">
        <v>376</v>
      </c>
      <c r="F88" s="40" t="s">
        <v>152</v>
      </c>
      <c r="G88" s="40" t="s">
        <v>153</v>
      </c>
      <c r="H88" s="228" t="s">
        <v>377</v>
      </c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s="142" customFormat="1" ht="19.5" customHeight="1">
      <c r="A89" s="76" t="s">
        <v>382</v>
      </c>
      <c r="B89" s="77" t="s">
        <v>383</v>
      </c>
      <c r="C89" s="78" t="s">
        <v>384</v>
      </c>
      <c r="D89" s="79" t="s">
        <v>374</v>
      </c>
      <c r="E89" s="80"/>
      <c r="F89" s="80"/>
      <c r="G89" s="80"/>
      <c r="H89" s="229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s="142" customFormat="1" ht="19.5" customHeight="1">
      <c r="A90" s="47" t="s">
        <v>385</v>
      </c>
      <c r="B90" s="47" t="s">
        <v>386</v>
      </c>
      <c r="C90" s="25" t="s">
        <v>387</v>
      </c>
      <c r="D90" s="143" t="s">
        <v>388</v>
      </c>
      <c r="E90" s="26">
        <f>SUM(E91:E94)</f>
        <v>5445</v>
      </c>
      <c r="F90" s="26">
        <f>SUM(F91:F94)</f>
        <v>4784.719999999999</v>
      </c>
      <c r="G90" s="26">
        <f>SUM(G91:G94)</f>
        <v>5695</v>
      </c>
      <c r="H90" s="26">
        <f aca="true" t="shared" si="4" ref="H90:H100">IF(E90=0,,F90/E90*100)</f>
        <v>87.8736455463728</v>
      </c>
      <c r="I90" s="144"/>
      <c r="J90" s="144"/>
      <c r="K90" s="144"/>
      <c r="L90" s="144"/>
      <c r="M90" s="144"/>
      <c r="N90" s="144"/>
      <c r="O90" s="144"/>
      <c r="P90" s="144"/>
      <c r="Q90" s="144"/>
    </row>
    <row r="91" spans="1:8" s="144" customFormat="1" ht="19.5" customHeight="1">
      <c r="A91" s="32">
        <v>610000</v>
      </c>
      <c r="B91" s="73" t="s">
        <v>1253</v>
      </c>
      <c r="C91" s="32" t="s">
        <v>892</v>
      </c>
      <c r="D91" s="33" t="s">
        <v>1467</v>
      </c>
      <c r="E91" s="66">
        <v>3000</v>
      </c>
      <c r="F91" s="66">
        <v>3207.89</v>
      </c>
      <c r="G91" s="66">
        <v>3250</v>
      </c>
      <c r="H91" s="66">
        <f t="shared" si="4"/>
        <v>106.92966666666666</v>
      </c>
    </row>
    <row r="92" spans="1:8" s="144" customFormat="1" ht="19.5" customHeight="1">
      <c r="A92" s="65">
        <v>620000</v>
      </c>
      <c r="B92" s="64" t="s">
        <v>899</v>
      </c>
      <c r="C92" s="65" t="s">
        <v>892</v>
      </c>
      <c r="D92" s="134" t="s">
        <v>1468</v>
      </c>
      <c r="E92" s="66">
        <v>800</v>
      </c>
      <c r="F92" s="66">
        <v>960.35</v>
      </c>
      <c r="G92" s="66">
        <v>990</v>
      </c>
      <c r="H92" s="66">
        <f t="shared" si="4"/>
        <v>120.04375</v>
      </c>
    </row>
    <row r="93" spans="1:8" s="144" customFormat="1" ht="19.5" customHeight="1">
      <c r="A93" s="65">
        <v>630000</v>
      </c>
      <c r="B93" s="64" t="s">
        <v>1469</v>
      </c>
      <c r="C93" s="65" t="s">
        <v>892</v>
      </c>
      <c r="D93" s="70" t="s">
        <v>1470</v>
      </c>
      <c r="E93" s="66">
        <v>1645</v>
      </c>
      <c r="F93" s="66">
        <v>616.48</v>
      </c>
      <c r="G93" s="66">
        <v>1455</v>
      </c>
      <c r="H93" s="66">
        <f>IF(E93=0,,F93/E93*100)</f>
        <v>37.47598784194529</v>
      </c>
    </row>
    <row r="94" spans="1:8" s="144" customFormat="1" ht="19.5" customHeight="1">
      <c r="A94" s="65">
        <v>600</v>
      </c>
      <c r="B94" s="64" t="s">
        <v>1469</v>
      </c>
      <c r="C94" s="65" t="s">
        <v>892</v>
      </c>
      <c r="D94" s="70" t="s">
        <v>1517</v>
      </c>
      <c r="E94" s="66"/>
      <c r="F94" s="66"/>
      <c r="G94" s="66"/>
      <c r="H94" s="66">
        <f t="shared" si="4"/>
        <v>0</v>
      </c>
    </row>
    <row r="95" spans="1:17" s="142" customFormat="1" ht="19.5" customHeight="1">
      <c r="A95" s="47" t="s">
        <v>266</v>
      </c>
      <c r="B95" s="47" t="s">
        <v>267</v>
      </c>
      <c r="C95" s="25" t="s">
        <v>387</v>
      </c>
      <c r="D95" s="17" t="s">
        <v>991</v>
      </c>
      <c r="E95" s="26">
        <f>SUM(E96:E97)</f>
        <v>0</v>
      </c>
      <c r="F95" s="26">
        <f>SUM(F96:F97)</f>
        <v>0</v>
      </c>
      <c r="G95" s="26">
        <f>SUM(G96:G97)</f>
        <v>0</v>
      </c>
      <c r="H95" s="26">
        <f t="shared" si="4"/>
        <v>0</v>
      </c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8" s="144" customFormat="1" ht="19.5" customHeight="1">
      <c r="A96" s="32">
        <v>610000</v>
      </c>
      <c r="B96" s="73" t="s">
        <v>900</v>
      </c>
      <c r="C96" s="32" t="s">
        <v>892</v>
      </c>
      <c r="D96" s="33" t="s">
        <v>1467</v>
      </c>
      <c r="E96" s="34"/>
      <c r="F96" s="66"/>
      <c r="G96" s="66"/>
      <c r="H96" s="66">
        <f t="shared" si="4"/>
        <v>0</v>
      </c>
    </row>
    <row r="97" spans="1:8" s="144" customFormat="1" ht="19.5" customHeight="1">
      <c r="A97" s="68">
        <v>600</v>
      </c>
      <c r="B97" s="73" t="s">
        <v>901</v>
      </c>
      <c r="C97" s="32" t="s">
        <v>732</v>
      </c>
      <c r="D97" s="70" t="s">
        <v>1517</v>
      </c>
      <c r="E97" s="66"/>
      <c r="F97" s="66"/>
      <c r="G97" s="66"/>
      <c r="H97" s="66">
        <f t="shared" si="4"/>
        <v>0</v>
      </c>
    </row>
    <row r="98" spans="1:8" s="144" customFormat="1" ht="19.5" customHeight="1">
      <c r="A98" s="47" t="s">
        <v>274</v>
      </c>
      <c r="B98" s="47" t="s">
        <v>275</v>
      </c>
      <c r="C98" s="25" t="s">
        <v>387</v>
      </c>
      <c r="D98" s="17" t="s">
        <v>276</v>
      </c>
      <c r="E98" s="26">
        <f>SUM(E99)</f>
        <v>0</v>
      </c>
      <c r="F98" s="26">
        <f>SUM(F99)</f>
        <v>0</v>
      </c>
      <c r="G98" s="26">
        <f>SUM(G99)</f>
        <v>0</v>
      </c>
      <c r="H98" s="26">
        <f t="shared" si="4"/>
        <v>0</v>
      </c>
    </row>
    <row r="99" spans="1:8" s="144" customFormat="1" ht="19.5" customHeight="1">
      <c r="A99" s="68">
        <v>600</v>
      </c>
      <c r="B99" s="73" t="s">
        <v>1518</v>
      </c>
      <c r="C99" s="32" t="s">
        <v>733</v>
      </c>
      <c r="D99" s="70" t="s">
        <v>1517</v>
      </c>
      <c r="E99" s="66"/>
      <c r="F99" s="66"/>
      <c r="G99" s="66"/>
      <c r="H99" s="66">
        <f t="shared" si="4"/>
        <v>0</v>
      </c>
    </row>
    <row r="100" spans="1:17" s="142" customFormat="1" ht="19.5" customHeight="1">
      <c r="A100" s="24"/>
      <c r="B100" s="72"/>
      <c r="C100" s="23" t="s">
        <v>892</v>
      </c>
      <c r="D100" s="24" t="s">
        <v>378</v>
      </c>
      <c r="E100" s="31">
        <f>SUM(E95,E90,E98)</f>
        <v>5445</v>
      </c>
      <c r="F100" s="31">
        <f>SUM(F95,F90,F98)</f>
        <v>4784.719999999999</v>
      </c>
      <c r="G100" s="31">
        <f>SUM(G95,G90,G98)</f>
        <v>5695</v>
      </c>
      <c r="H100" s="31">
        <f t="shared" si="4"/>
        <v>87.8736455463728</v>
      </c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s="142" customFormat="1" ht="8.25">
      <c r="A101" s="145"/>
      <c r="B101" s="146"/>
      <c r="C101" s="147"/>
      <c r="D101" s="148"/>
      <c r="E101" s="145"/>
      <c r="F101" s="145"/>
      <c r="G101" s="145"/>
      <c r="H101" s="182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s="142" customFormat="1" ht="8.25">
      <c r="A102" s="334" t="s">
        <v>979</v>
      </c>
      <c r="B102" s="334"/>
      <c r="C102" s="334"/>
      <c r="D102" s="334"/>
      <c r="E102" s="334"/>
      <c r="F102" s="334"/>
      <c r="G102" s="334"/>
      <c r="H102" s="335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s="142" customFormat="1" ht="19.5" customHeight="1">
      <c r="A103" s="336" t="s">
        <v>1359</v>
      </c>
      <c r="B103" s="337"/>
      <c r="C103" s="337"/>
      <c r="D103" s="337"/>
      <c r="E103" s="337"/>
      <c r="F103" s="337"/>
      <c r="G103" s="337"/>
      <c r="H103" s="337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s="142" customFormat="1" ht="19.5" customHeight="1">
      <c r="A104" s="337"/>
      <c r="B104" s="337"/>
      <c r="C104" s="337"/>
      <c r="D104" s="337"/>
      <c r="E104" s="337"/>
      <c r="F104" s="337"/>
      <c r="G104" s="337"/>
      <c r="H104" s="337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s="142" customFormat="1" ht="8.25">
      <c r="A105" s="145"/>
      <c r="B105" s="146"/>
      <c r="C105" s="147"/>
      <c r="D105" s="148"/>
      <c r="E105" s="145"/>
      <c r="F105" s="145"/>
      <c r="G105" s="145"/>
      <c r="H105" s="182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17" s="142" customFormat="1" ht="19.5" customHeight="1">
      <c r="A106" s="18" t="s">
        <v>1053</v>
      </c>
      <c r="B106" s="62" t="s">
        <v>902</v>
      </c>
      <c r="C106" s="27" t="s">
        <v>389</v>
      </c>
      <c r="D106" s="19" t="s">
        <v>1252</v>
      </c>
      <c r="E106" s="40" t="s">
        <v>376</v>
      </c>
      <c r="F106" s="40" t="s">
        <v>152</v>
      </c>
      <c r="G106" s="40" t="s">
        <v>153</v>
      </c>
      <c r="H106" s="228" t="s">
        <v>377</v>
      </c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1:17" s="142" customFormat="1" ht="19.5" customHeight="1">
      <c r="A107" s="76" t="s">
        <v>382</v>
      </c>
      <c r="B107" s="77" t="s">
        <v>383</v>
      </c>
      <c r="C107" s="78" t="s">
        <v>384</v>
      </c>
      <c r="D107" s="79" t="s">
        <v>374</v>
      </c>
      <c r="E107" s="80"/>
      <c r="F107" s="80"/>
      <c r="G107" s="80"/>
      <c r="H107" s="229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1:17" s="142" customFormat="1" ht="19.5" customHeight="1">
      <c r="A108" s="47" t="s">
        <v>385</v>
      </c>
      <c r="B108" s="47" t="s">
        <v>386</v>
      </c>
      <c r="C108" s="25" t="s">
        <v>387</v>
      </c>
      <c r="D108" s="143" t="s">
        <v>388</v>
      </c>
      <c r="E108" s="63">
        <f>SUM(E109:E112)</f>
        <v>2300</v>
      </c>
      <c r="F108" s="63">
        <f>SUM(F109:F112)</f>
        <v>2295.1499999999996</v>
      </c>
      <c r="G108" s="63">
        <f>SUM(G109:G112)</f>
        <v>2746</v>
      </c>
      <c r="H108" s="63">
        <f aca="true" t="shared" si="5" ref="H108:H123">IF(E108=0,,F108/E108*100)</f>
        <v>99.78913043478259</v>
      </c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1:8" s="144" customFormat="1" ht="19.5" customHeight="1">
      <c r="A109" s="32">
        <v>634</v>
      </c>
      <c r="B109" s="73" t="s">
        <v>0</v>
      </c>
      <c r="C109" s="32" t="s">
        <v>892</v>
      </c>
      <c r="D109" s="33" t="s">
        <v>1453</v>
      </c>
      <c r="E109" s="66">
        <v>0</v>
      </c>
      <c r="F109" s="66">
        <v>0</v>
      </c>
      <c r="G109" s="66">
        <v>0</v>
      </c>
      <c r="H109" s="66">
        <f t="shared" si="5"/>
        <v>0</v>
      </c>
    </row>
    <row r="110" spans="1:8" s="144" customFormat="1" ht="19.5" customHeight="1">
      <c r="A110" s="32">
        <v>637112</v>
      </c>
      <c r="B110" s="73" t="s">
        <v>1</v>
      </c>
      <c r="C110" s="32" t="s">
        <v>892</v>
      </c>
      <c r="D110" s="33" t="s">
        <v>1322</v>
      </c>
      <c r="E110" s="66">
        <v>1300</v>
      </c>
      <c r="F110" s="66">
        <v>1678.95</v>
      </c>
      <c r="G110" s="66">
        <v>1700</v>
      </c>
      <c r="H110" s="66">
        <f t="shared" si="5"/>
        <v>129.15</v>
      </c>
    </row>
    <row r="111" spans="1:8" s="144" customFormat="1" ht="19.5" customHeight="1">
      <c r="A111" s="68">
        <v>642</v>
      </c>
      <c r="B111" s="73" t="s">
        <v>393</v>
      </c>
      <c r="C111" s="32" t="s">
        <v>892</v>
      </c>
      <c r="D111" s="35" t="s">
        <v>125</v>
      </c>
      <c r="E111" s="66">
        <v>1000</v>
      </c>
      <c r="F111" s="34">
        <v>570</v>
      </c>
      <c r="G111" s="34">
        <v>1000</v>
      </c>
      <c r="H111" s="66">
        <f t="shared" si="5"/>
        <v>56.99999999999999</v>
      </c>
    </row>
    <row r="112" spans="1:8" s="144" customFormat="1" ht="19.5" customHeight="1">
      <c r="A112" s="32" t="s">
        <v>235</v>
      </c>
      <c r="B112" s="73" t="s">
        <v>1054</v>
      </c>
      <c r="C112" s="32" t="s">
        <v>1327</v>
      </c>
      <c r="D112" s="33" t="s">
        <v>1328</v>
      </c>
      <c r="E112" s="67">
        <v>0</v>
      </c>
      <c r="F112" s="67">
        <v>46.2</v>
      </c>
      <c r="G112" s="67">
        <v>46</v>
      </c>
      <c r="H112" s="66">
        <f t="shared" si="5"/>
        <v>0</v>
      </c>
    </row>
    <row r="113" spans="1:17" s="142" customFormat="1" ht="19.5" customHeight="1">
      <c r="A113" s="47" t="s">
        <v>266</v>
      </c>
      <c r="B113" s="47" t="s">
        <v>267</v>
      </c>
      <c r="C113" s="25" t="s">
        <v>387</v>
      </c>
      <c r="D113" s="17" t="s">
        <v>991</v>
      </c>
      <c r="E113" s="26">
        <f>SUM(E114:E122)</f>
        <v>11480</v>
      </c>
      <c r="F113" s="26">
        <f>SUM(F114:F122)</f>
        <v>9645.340000000002</v>
      </c>
      <c r="G113" s="26">
        <f>SUM(G114:G122)</f>
        <v>10107</v>
      </c>
      <c r="H113" s="26">
        <f t="shared" si="5"/>
        <v>84.0186411149826</v>
      </c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17" s="142" customFormat="1" ht="19.5" customHeight="1">
      <c r="A114" s="68">
        <v>633009</v>
      </c>
      <c r="B114" s="73" t="s">
        <v>2</v>
      </c>
      <c r="C114" s="32" t="s">
        <v>892</v>
      </c>
      <c r="D114" s="33" t="s">
        <v>234</v>
      </c>
      <c r="E114" s="66">
        <v>130</v>
      </c>
      <c r="F114" s="66">
        <v>132.8</v>
      </c>
      <c r="G114" s="34">
        <v>133</v>
      </c>
      <c r="H114" s="34">
        <f t="shared" si="5"/>
        <v>102.15384615384617</v>
      </c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s="142" customFormat="1" ht="19.5" customHeight="1">
      <c r="A115" s="68">
        <v>600</v>
      </c>
      <c r="B115" s="73" t="s">
        <v>3</v>
      </c>
      <c r="C115" s="32" t="s">
        <v>892</v>
      </c>
      <c r="D115" s="33" t="s">
        <v>1625</v>
      </c>
      <c r="E115" s="66">
        <v>660</v>
      </c>
      <c r="F115" s="66">
        <v>199.2</v>
      </c>
      <c r="G115" s="34">
        <v>660</v>
      </c>
      <c r="H115" s="34">
        <f t="shared" si="5"/>
        <v>30.181818181818183</v>
      </c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s="142" customFormat="1" ht="19.5" customHeight="1">
      <c r="A116" s="68">
        <v>637037</v>
      </c>
      <c r="B116" s="73" t="s">
        <v>1471</v>
      </c>
      <c r="C116" s="32" t="s">
        <v>892</v>
      </c>
      <c r="D116" s="33" t="s">
        <v>1325</v>
      </c>
      <c r="E116" s="66">
        <v>0</v>
      </c>
      <c r="F116" s="34">
        <v>339.22</v>
      </c>
      <c r="G116" s="66">
        <v>339</v>
      </c>
      <c r="H116" s="34">
        <f t="shared" si="5"/>
        <v>0</v>
      </c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s="142" customFormat="1" ht="19.5" customHeight="1">
      <c r="A117" s="65">
        <v>637014</v>
      </c>
      <c r="B117" s="73" t="s">
        <v>1472</v>
      </c>
      <c r="C117" s="32" t="s">
        <v>892</v>
      </c>
      <c r="D117" s="35" t="s">
        <v>1323</v>
      </c>
      <c r="E117" s="66">
        <v>900</v>
      </c>
      <c r="F117" s="34">
        <v>906</v>
      </c>
      <c r="G117" s="34">
        <v>906</v>
      </c>
      <c r="H117" s="34">
        <f t="shared" si="5"/>
        <v>100.66666666666666</v>
      </c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s="142" customFormat="1" ht="19.5" customHeight="1">
      <c r="A118" s="32">
        <v>637014</v>
      </c>
      <c r="B118" s="73" t="s">
        <v>1473</v>
      </c>
      <c r="C118" s="32" t="s">
        <v>892</v>
      </c>
      <c r="D118" s="33" t="s">
        <v>1669</v>
      </c>
      <c r="E118" s="66">
        <v>3600</v>
      </c>
      <c r="F118" s="34">
        <v>3871.7</v>
      </c>
      <c r="G118" s="34">
        <v>3872</v>
      </c>
      <c r="H118" s="34">
        <f t="shared" si="5"/>
        <v>107.54722222222222</v>
      </c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s="142" customFormat="1" ht="19.5" customHeight="1">
      <c r="A119" s="65">
        <v>637014</v>
      </c>
      <c r="B119" s="73" t="s">
        <v>1474</v>
      </c>
      <c r="C119" s="32" t="s">
        <v>892</v>
      </c>
      <c r="D119" s="70" t="s">
        <v>1670</v>
      </c>
      <c r="E119" s="66">
        <v>2200</v>
      </c>
      <c r="F119" s="66">
        <v>1234.8</v>
      </c>
      <c r="G119" s="34">
        <v>1235</v>
      </c>
      <c r="H119" s="34">
        <f t="shared" si="5"/>
        <v>56.127272727272725</v>
      </c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1:17" s="142" customFormat="1" ht="19.5" customHeight="1">
      <c r="A120" s="65">
        <v>637014</v>
      </c>
      <c r="B120" s="73" t="s">
        <v>1475</v>
      </c>
      <c r="C120" s="32" t="s">
        <v>892</v>
      </c>
      <c r="D120" s="70" t="s">
        <v>1671</v>
      </c>
      <c r="E120" s="66">
        <v>3200</v>
      </c>
      <c r="F120" s="133">
        <v>2060</v>
      </c>
      <c r="G120" s="34">
        <v>2060</v>
      </c>
      <c r="H120" s="34">
        <f t="shared" si="5"/>
        <v>64.375</v>
      </c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s="142" customFormat="1" ht="19.5" customHeight="1">
      <c r="A121" s="65">
        <v>642</v>
      </c>
      <c r="B121" s="73" t="s">
        <v>431</v>
      </c>
      <c r="C121" s="32" t="s">
        <v>892</v>
      </c>
      <c r="D121" s="70" t="s">
        <v>1672</v>
      </c>
      <c r="E121" s="66">
        <v>0</v>
      </c>
      <c r="F121" s="66">
        <v>154.62</v>
      </c>
      <c r="G121" s="34">
        <v>155</v>
      </c>
      <c r="H121" s="34">
        <f t="shared" si="5"/>
        <v>0</v>
      </c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s="142" customFormat="1" ht="19.5" customHeight="1">
      <c r="A122" s="65">
        <v>642026</v>
      </c>
      <c r="B122" s="73" t="s">
        <v>1673</v>
      </c>
      <c r="C122" s="32" t="s">
        <v>892</v>
      </c>
      <c r="D122" s="70" t="s">
        <v>1324</v>
      </c>
      <c r="E122" s="133">
        <v>790</v>
      </c>
      <c r="F122" s="66">
        <v>747</v>
      </c>
      <c r="G122" s="34">
        <v>747</v>
      </c>
      <c r="H122" s="34">
        <f t="shared" si="5"/>
        <v>94.55696202531647</v>
      </c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s="142" customFormat="1" ht="19.5" customHeight="1">
      <c r="A123" s="24"/>
      <c r="B123" s="72"/>
      <c r="C123" s="23" t="s">
        <v>892</v>
      </c>
      <c r="D123" s="24" t="s">
        <v>378</v>
      </c>
      <c r="E123" s="31">
        <f>SUM(E113,E108)</f>
        <v>13780</v>
      </c>
      <c r="F123" s="31">
        <f>SUM(F113,F108)</f>
        <v>11940.490000000002</v>
      </c>
      <c r="G123" s="31">
        <f>SUM(G113,G108)</f>
        <v>12853</v>
      </c>
      <c r="H123" s="31">
        <f t="shared" si="5"/>
        <v>86.65087082728593</v>
      </c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s="142" customFormat="1" ht="8.25">
      <c r="A124" s="145"/>
      <c r="B124" s="146"/>
      <c r="C124" s="147"/>
      <c r="D124" s="148"/>
      <c r="E124" s="145"/>
      <c r="F124" s="145"/>
      <c r="G124" s="145"/>
      <c r="H124" s="182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s="142" customFormat="1" ht="8.25">
      <c r="A125" s="334" t="s">
        <v>979</v>
      </c>
      <c r="B125" s="334"/>
      <c r="C125" s="334"/>
      <c r="D125" s="334"/>
      <c r="E125" s="334"/>
      <c r="F125" s="334"/>
      <c r="G125" s="334"/>
      <c r="H125" s="335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s="142" customFormat="1" ht="19.5" customHeight="1">
      <c r="A126" s="336" t="s">
        <v>1360</v>
      </c>
      <c r="B126" s="337"/>
      <c r="C126" s="337"/>
      <c r="D126" s="337"/>
      <c r="E126" s="337"/>
      <c r="F126" s="337"/>
      <c r="G126" s="337"/>
      <c r="H126" s="337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s="142" customFormat="1" ht="19.5" customHeight="1">
      <c r="A127" s="337"/>
      <c r="B127" s="337"/>
      <c r="C127" s="337"/>
      <c r="D127" s="337"/>
      <c r="E127" s="337"/>
      <c r="F127" s="337"/>
      <c r="G127" s="337"/>
      <c r="H127" s="337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s="142" customFormat="1" ht="8.25">
      <c r="A128" s="145"/>
      <c r="B128" s="146"/>
      <c r="C128" s="147"/>
      <c r="D128" s="148"/>
      <c r="E128" s="145"/>
      <c r="F128" s="145"/>
      <c r="G128" s="145"/>
      <c r="H128" s="182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1:17" s="142" customFormat="1" ht="18" customHeight="1">
      <c r="A129" s="18" t="s">
        <v>1055</v>
      </c>
      <c r="B129" s="62" t="s">
        <v>222</v>
      </c>
      <c r="C129" s="27" t="s">
        <v>389</v>
      </c>
      <c r="D129" s="19" t="s">
        <v>1546</v>
      </c>
      <c r="E129" s="40" t="s">
        <v>376</v>
      </c>
      <c r="F129" s="40" t="s">
        <v>152</v>
      </c>
      <c r="G129" s="40" t="s">
        <v>153</v>
      </c>
      <c r="H129" s="228" t="s">
        <v>377</v>
      </c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1:17" s="142" customFormat="1" ht="18" customHeight="1">
      <c r="A130" s="76" t="s">
        <v>382</v>
      </c>
      <c r="B130" s="77" t="s">
        <v>383</v>
      </c>
      <c r="C130" s="78" t="s">
        <v>384</v>
      </c>
      <c r="D130" s="79" t="s">
        <v>374</v>
      </c>
      <c r="E130" s="80"/>
      <c r="F130" s="80"/>
      <c r="G130" s="80"/>
      <c r="H130" s="229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1:17" s="142" customFormat="1" ht="18" customHeight="1">
      <c r="A131" s="47" t="s">
        <v>385</v>
      </c>
      <c r="B131" s="47" t="s">
        <v>386</v>
      </c>
      <c r="C131" s="25" t="s">
        <v>387</v>
      </c>
      <c r="D131" s="143" t="s">
        <v>388</v>
      </c>
      <c r="E131" s="63">
        <f>SUM(E132:E136)</f>
        <v>2000</v>
      </c>
      <c r="F131" s="63">
        <f>SUM(F132:F136)</f>
        <v>12925.78</v>
      </c>
      <c r="G131" s="63">
        <f>SUM(G132:G136)</f>
        <v>12926</v>
      </c>
      <c r="H131" s="63">
        <f aca="true" t="shared" si="6" ref="H131:H142">IF(E131=0,,F131/E131*100)</f>
        <v>646.2890000000001</v>
      </c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1:17" s="142" customFormat="1" ht="18" customHeight="1">
      <c r="A132" s="64" t="s">
        <v>1674</v>
      </c>
      <c r="B132" s="64" t="s">
        <v>1547</v>
      </c>
      <c r="C132" s="65" t="s">
        <v>892</v>
      </c>
      <c r="D132" s="30" t="s">
        <v>1476</v>
      </c>
      <c r="E132" s="66">
        <v>0</v>
      </c>
      <c r="F132" s="66">
        <v>0</v>
      </c>
      <c r="G132" s="66">
        <v>0</v>
      </c>
      <c r="H132" s="66">
        <f t="shared" si="6"/>
        <v>0</v>
      </c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1:17" s="142" customFormat="1" ht="18" customHeight="1">
      <c r="A133" s="64" t="s">
        <v>427</v>
      </c>
      <c r="B133" s="64" t="s">
        <v>293</v>
      </c>
      <c r="C133" s="65" t="s">
        <v>892</v>
      </c>
      <c r="D133" s="30" t="s">
        <v>1675</v>
      </c>
      <c r="E133" s="66">
        <v>0</v>
      </c>
      <c r="F133" s="66">
        <v>0</v>
      </c>
      <c r="G133" s="66">
        <v>0</v>
      </c>
      <c r="H133" s="66">
        <f t="shared" si="6"/>
        <v>0</v>
      </c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1:17" s="142" customFormat="1" ht="18" customHeight="1">
      <c r="A134" s="64" t="s">
        <v>1676</v>
      </c>
      <c r="B134" s="64" t="s">
        <v>1477</v>
      </c>
      <c r="C134" s="65" t="s">
        <v>1677</v>
      </c>
      <c r="D134" s="70" t="s">
        <v>1667</v>
      </c>
      <c r="E134" s="133">
        <v>0</v>
      </c>
      <c r="F134" s="66">
        <v>10925.78</v>
      </c>
      <c r="G134" s="66">
        <v>10926</v>
      </c>
      <c r="H134" s="66">
        <f t="shared" si="6"/>
        <v>0</v>
      </c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1:17" s="142" customFormat="1" ht="18" customHeight="1">
      <c r="A135" s="74">
        <v>642001</v>
      </c>
      <c r="B135" s="64" t="s">
        <v>1478</v>
      </c>
      <c r="C135" s="65" t="s">
        <v>892</v>
      </c>
      <c r="D135" s="70" t="s">
        <v>1548</v>
      </c>
      <c r="E135" s="133">
        <v>2000</v>
      </c>
      <c r="F135" s="133">
        <v>2000</v>
      </c>
      <c r="G135" s="133">
        <v>2000</v>
      </c>
      <c r="H135" s="66">
        <f t="shared" si="6"/>
        <v>100</v>
      </c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1:17" s="142" customFormat="1" ht="18" customHeight="1">
      <c r="A136" s="149">
        <v>642</v>
      </c>
      <c r="B136" s="64" t="s">
        <v>429</v>
      </c>
      <c r="C136" s="32" t="s">
        <v>892</v>
      </c>
      <c r="D136" s="33" t="s">
        <v>430</v>
      </c>
      <c r="E136" s="66">
        <v>0</v>
      </c>
      <c r="F136" s="66">
        <v>0</v>
      </c>
      <c r="G136" s="66">
        <v>0</v>
      </c>
      <c r="H136" s="66">
        <f t="shared" si="6"/>
        <v>0</v>
      </c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1:17" s="142" customFormat="1" ht="18" customHeight="1">
      <c r="A137" s="47" t="s">
        <v>266</v>
      </c>
      <c r="B137" s="47" t="s">
        <v>267</v>
      </c>
      <c r="C137" s="25" t="s">
        <v>387</v>
      </c>
      <c r="D137" s="17" t="s">
        <v>991</v>
      </c>
      <c r="E137" s="26">
        <f>SUM(E138:E141)</f>
        <v>0</v>
      </c>
      <c r="F137" s="26">
        <f>SUM(F138:F141)</f>
        <v>0</v>
      </c>
      <c r="G137" s="26">
        <f>SUM(G138:G141)</f>
        <v>0</v>
      </c>
      <c r="H137" s="26">
        <f t="shared" si="6"/>
        <v>0</v>
      </c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1:17" s="142" customFormat="1" ht="18" customHeight="1">
      <c r="A138" s="74">
        <v>635</v>
      </c>
      <c r="B138" s="64" t="s">
        <v>1549</v>
      </c>
      <c r="C138" s="65" t="s">
        <v>892</v>
      </c>
      <c r="D138" s="30" t="s">
        <v>428</v>
      </c>
      <c r="E138" s="34">
        <v>0</v>
      </c>
      <c r="F138" s="34">
        <v>0</v>
      </c>
      <c r="G138" s="34">
        <v>0</v>
      </c>
      <c r="H138" s="34">
        <f t="shared" si="6"/>
        <v>0</v>
      </c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1:17" s="142" customFormat="1" ht="18" customHeight="1">
      <c r="A139" s="74">
        <v>642</v>
      </c>
      <c r="B139" s="64" t="s">
        <v>576</v>
      </c>
      <c r="C139" s="65" t="s">
        <v>892</v>
      </c>
      <c r="D139" s="70" t="s">
        <v>1678</v>
      </c>
      <c r="E139" s="34">
        <v>0</v>
      </c>
      <c r="F139" s="34">
        <v>0</v>
      </c>
      <c r="G139" s="34">
        <v>0</v>
      </c>
      <c r="H139" s="34">
        <f t="shared" si="6"/>
        <v>0</v>
      </c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1:17" s="142" customFormat="1" ht="18" customHeight="1">
      <c r="A140" s="74">
        <v>642</v>
      </c>
      <c r="B140" s="64" t="s">
        <v>1479</v>
      </c>
      <c r="C140" s="65" t="s">
        <v>892</v>
      </c>
      <c r="D140" s="70" t="s">
        <v>1679</v>
      </c>
      <c r="E140" s="34">
        <v>0</v>
      </c>
      <c r="F140" s="34">
        <v>0</v>
      </c>
      <c r="G140" s="34">
        <v>0</v>
      </c>
      <c r="H140" s="34">
        <f t="shared" si="6"/>
        <v>0</v>
      </c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1:8" s="144" customFormat="1" ht="18" customHeight="1">
      <c r="A141" s="141">
        <v>642</v>
      </c>
      <c r="B141" s="73" t="s">
        <v>1480</v>
      </c>
      <c r="C141" s="32" t="s">
        <v>892</v>
      </c>
      <c r="D141" s="33" t="s">
        <v>1455</v>
      </c>
      <c r="E141" s="133">
        <v>0</v>
      </c>
      <c r="F141" s="133">
        <v>0</v>
      </c>
      <c r="G141" s="133">
        <v>0</v>
      </c>
      <c r="H141" s="34">
        <f t="shared" si="6"/>
        <v>0</v>
      </c>
    </row>
    <row r="142" spans="1:17" s="142" customFormat="1" ht="18" customHeight="1">
      <c r="A142" s="24"/>
      <c r="B142" s="72"/>
      <c r="C142" s="23" t="s">
        <v>892</v>
      </c>
      <c r="D142" s="24" t="s">
        <v>378</v>
      </c>
      <c r="E142" s="31">
        <f>SUM(E137,E131)</f>
        <v>2000</v>
      </c>
      <c r="F142" s="31">
        <f>SUM(F137,F131)</f>
        <v>12925.78</v>
      </c>
      <c r="G142" s="31">
        <f>SUM(G137,G131)</f>
        <v>12926</v>
      </c>
      <c r="H142" s="31">
        <f t="shared" si="6"/>
        <v>646.2890000000001</v>
      </c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1:17" s="142" customFormat="1" ht="18" customHeight="1">
      <c r="A143" s="145"/>
      <c r="B143" s="146"/>
      <c r="C143" s="147"/>
      <c r="D143" s="148"/>
      <c r="E143" s="145"/>
      <c r="F143" s="145"/>
      <c r="G143" s="145"/>
      <c r="H143" s="182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1:17" s="142" customFormat="1" ht="18" customHeight="1">
      <c r="A144" s="334" t="s">
        <v>979</v>
      </c>
      <c r="B144" s="334"/>
      <c r="C144" s="334"/>
      <c r="D144" s="334"/>
      <c r="E144" s="334"/>
      <c r="F144" s="334"/>
      <c r="G144" s="334"/>
      <c r="H144" s="335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1:17" s="142" customFormat="1" ht="18" customHeight="1">
      <c r="A145" s="336" t="s">
        <v>1361</v>
      </c>
      <c r="B145" s="337"/>
      <c r="C145" s="337"/>
      <c r="D145" s="337"/>
      <c r="E145" s="337"/>
      <c r="F145" s="337"/>
      <c r="G145" s="337"/>
      <c r="H145" s="337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1:17" s="142" customFormat="1" ht="18" customHeight="1">
      <c r="A146" s="337"/>
      <c r="B146" s="337"/>
      <c r="C146" s="337"/>
      <c r="D146" s="337"/>
      <c r="E146" s="337"/>
      <c r="F146" s="337"/>
      <c r="G146" s="337"/>
      <c r="H146" s="337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1:17" s="142" customFormat="1" ht="8.25">
      <c r="A147" s="145"/>
      <c r="B147" s="146"/>
      <c r="C147" s="147"/>
      <c r="D147" s="148"/>
      <c r="E147" s="145"/>
      <c r="F147" s="145"/>
      <c r="G147" s="145"/>
      <c r="H147" s="182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1:17" s="142" customFormat="1" ht="19.5" customHeight="1">
      <c r="A148" s="18"/>
      <c r="B148" s="62" t="s">
        <v>223</v>
      </c>
      <c r="C148" s="27" t="s">
        <v>389</v>
      </c>
      <c r="D148" s="19" t="s">
        <v>225</v>
      </c>
      <c r="E148" s="40" t="s">
        <v>376</v>
      </c>
      <c r="F148" s="40" t="s">
        <v>152</v>
      </c>
      <c r="G148" s="40" t="s">
        <v>153</v>
      </c>
      <c r="H148" s="228" t="s">
        <v>377</v>
      </c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1:17" s="142" customFormat="1" ht="19.5" customHeight="1">
      <c r="A149" s="76" t="s">
        <v>382</v>
      </c>
      <c r="B149" s="77" t="s">
        <v>383</v>
      </c>
      <c r="C149" s="78"/>
      <c r="D149" s="79" t="s">
        <v>374</v>
      </c>
      <c r="E149" s="80"/>
      <c r="F149" s="80"/>
      <c r="G149" s="80"/>
      <c r="H149" s="229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1:17" s="142" customFormat="1" ht="19.5" customHeight="1">
      <c r="A150" s="47" t="s">
        <v>385</v>
      </c>
      <c r="B150" s="47" t="s">
        <v>386</v>
      </c>
      <c r="C150" s="25" t="s">
        <v>387</v>
      </c>
      <c r="D150" s="143" t="s">
        <v>388</v>
      </c>
      <c r="E150" s="26">
        <f>SUM(E151:E151)</f>
        <v>0</v>
      </c>
      <c r="F150" s="26">
        <f>SUM(F151:F151)</f>
        <v>0</v>
      </c>
      <c r="G150" s="26">
        <f>SUM(G151:G151)</f>
        <v>0</v>
      </c>
      <c r="H150" s="26">
        <f>IF(E150=0,,F150/E150*100)</f>
        <v>0</v>
      </c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1:17" s="142" customFormat="1" ht="19.5" customHeight="1">
      <c r="A151" s="68"/>
      <c r="B151" s="73" t="s">
        <v>577</v>
      </c>
      <c r="C151" s="32" t="s">
        <v>892</v>
      </c>
      <c r="D151" s="35"/>
      <c r="E151" s="34"/>
      <c r="F151" s="34"/>
      <c r="G151" s="34"/>
      <c r="H151" s="34">
        <f>IF(E151=0,,F151/E151*100)</f>
        <v>0</v>
      </c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1:17" s="142" customFormat="1" ht="19.5" customHeight="1">
      <c r="A152" s="24"/>
      <c r="B152" s="72"/>
      <c r="C152" s="23" t="s">
        <v>892</v>
      </c>
      <c r="D152" s="24" t="s">
        <v>378</v>
      </c>
      <c r="E152" s="31">
        <f>SUM(E150)</f>
        <v>0</v>
      </c>
      <c r="F152" s="31">
        <f>SUM(F150)</f>
        <v>0</v>
      </c>
      <c r="G152" s="31">
        <f>SUM(G150)</f>
        <v>0</v>
      </c>
      <c r="H152" s="31">
        <f>IF(E152=0,,F152/E152*100)</f>
        <v>0</v>
      </c>
      <c r="I152" s="144"/>
      <c r="J152" s="144"/>
      <c r="K152" s="144"/>
      <c r="L152" s="144"/>
      <c r="M152" s="144"/>
      <c r="N152" s="144"/>
      <c r="O152" s="144"/>
      <c r="P152" s="144"/>
      <c r="Q152" s="144"/>
    </row>
    <row r="154" spans="1:8" ht="12.75">
      <c r="A154" s="334" t="s">
        <v>979</v>
      </c>
      <c r="B154" s="334"/>
      <c r="C154" s="334"/>
      <c r="D154" s="334"/>
      <c r="E154" s="334"/>
      <c r="F154" s="334"/>
      <c r="G154" s="334"/>
      <c r="H154" s="335"/>
    </row>
    <row r="155" spans="1:8" ht="19.5" customHeight="1">
      <c r="A155" s="336" t="s">
        <v>720</v>
      </c>
      <c r="B155" s="337"/>
      <c r="C155" s="337"/>
      <c r="D155" s="337"/>
      <c r="E155" s="337"/>
      <c r="F155" s="337"/>
      <c r="G155" s="337"/>
      <c r="H155" s="337"/>
    </row>
    <row r="156" spans="1:8" ht="19.5" customHeight="1">
      <c r="A156" s="337"/>
      <c r="B156" s="337"/>
      <c r="C156" s="337"/>
      <c r="D156" s="337"/>
      <c r="E156" s="337"/>
      <c r="F156" s="337"/>
      <c r="G156" s="337"/>
      <c r="H156" s="337"/>
    </row>
    <row r="158" spans="1:8" ht="19.5" customHeight="1">
      <c r="A158" s="18"/>
      <c r="B158" s="62" t="s">
        <v>578</v>
      </c>
      <c r="C158" s="27" t="s">
        <v>389</v>
      </c>
      <c r="D158" s="19" t="s">
        <v>224</v>
      </c>
      <c r="E158" s="40" t="s">
        <v>376</v>
      </c>
      <c r="F158" s="40" t="s">
        <v>152</v>
      </c>
      <c r="G158" s="40" t="s">
        <v>153</v>
      </c>
      <c r="H158" s="228" t="s">
        <v>377</v>
      </c>
    </row>
    <row r="159" spans="1:8" ht="19.5" customHeight="1">
      <c r="A159" s="76" t="s">
        <v>382</v>
      </c>
      <c r="B159" s="77" t="s">
        <v>383</v>
      </c>
      <c r="C159" s="78"/>
      <c r="D159" s="79" t="s">
        <v>374</v>
      </c>
      <c r="E159" s="80"/>
      <c r="F159" s="80"/>
      <c r="G159" s="80"/>
      <c r="H159" s="229"/>
    </row>
    <row r="160" spans="1:8" ht="19.5" customHeight="1">
      <c r="A160" s="47" t="s">
        <v>385</v>
      </c>
      <c r="B160" s="47" t="s">
        <v>386</v>
      </c>
      <c r="C160" s="25" t="s">
        <v>387</v>
      </c>
      <c r="D160" s="143" t="s">
        <v>388</v>
      </c>
      <c r="E160" s="26">
        <f>SUM(E161:E161)</f>
        <v>0</v>
      </c>
      <c r="F160" s="26">
        <f>SUM(F161:F161)</f>
        <v>0</v>
      </c>
      <c r="G160" s="26">
        <f>SUM(G161:G161)</f>
        <v>0</v>
      </c>
      <c r="H160" s="26">
        <f>IF(E160=0,,F160/E160*100)</f>
        <v>0</v>
      </c>
    </row>
    <row r="161" spans="1:8" ht="19.5" customHeight="1">
      <c r="A161" s="68"/>
      <c r="B161" s="73" t="s">
        <v>579</v>
      </c>
      <c r="C161" s="32" t="s">
        <v>892</v>
      </c>
      <c r="D161" s="35"/>
      <c r="E161" s="34"/>
      <c r="F161" s="34"/>
      <c r="G161" s="34"/>
      <c r="H161" s="34">
        <f>IF(E161=0,,F161/E161*100)</f>
        <v>0</v>
      </c>
    </row>
    <row r="162" spans="1:8" ht="19.5" customHeight="1">
      <c r="A162" s="24"/>
      <c r="B162" s="72"/>
      <c r="C162" s="23" t="s">
        <v>892</v>
      </c>
      <c r="D162" s="24" t="s">
        <v>378</v>
      </c>
      <c r="E162" s="31">
        <f>SUM(E160)</f>
        <v>0</v>
      </c>
      <c r="F162" s="31">
        <f>SUM(F160)</f>
        <v>0</v>
      </c>
      <c r="G162" s="31">
        <f>SUM(G160)</f>
        <v>0</v>
      </c>
      <c r="H162" s="31">
        <f>IF(E162=0,,F162/E162*100)</f>
        <v>0</v>
      </c>
    </row>
    <row r="164" spans="1:8" ht="12.75">
      <c r="A164" s="334" t="s">
        <v>979</v>
      </c>
      <c r="B164" s="334"/>
      <c r="C164" s="334"/>
      <c r="D164" s="334"/>
      <c r="E164" s="334"/>
      <c r="F164" s="334"/>
      <c r="G164" s="334"/>
      <c r="H164" s="335"/>
    </row>
    <row r="165" spans="1:8" ht="12.75" customHeight="1">
      <c r="A165" s="336" t="s">
        <v>720</v>
      </c>
      <c r="B165" s="337"/>
      <c r="C165" s="337"/>
      <c r="D165" s="337"/>
      <c r="E165" s="337"/>
      <c r="F165" s="337"/>
      <c r="G165" s="337"/>
      <c r="H165" s="337"/>
    </row>
    <row r="166" spans="1:8" ht="12.75">
      <c r="A166" s="337"/>
      <c r="B166" s="337"/>
      <c r="C166" s="337"/>
      <c r="D166" s="337"/>
      <c r="E166" s="337"/>
      <c r="F166" s="337"/>
      <c r="G166" s="337"/>
      <c r="H166" s="337"/>
    </row>
    <row r="167" spans="1:17" s="12" customFormat="1" ht="12.75">
      <c r="A167" s="223"/>
      <c r="B167" s="223"/>
      <c r="C167" s="223"/>
      <c r="D167" s="223"/>
      <c r="E167" s="223"/>
      <c r="F167" s="223"/>
      <c r="G167" s="223"/>
      <c r="H167" s="230"/>
      <c r="I167" s="274"/>
      <c r="J167" s="274"/>
      <c r="K167" s="274"/>
      <c r="L167" s="274"/>
      <c r="M167" s="274"/>
      <c r="N167" s="274"/>
      <c r="O167" s="274"/>
      <c r="P167" s="274"/>
      <c r="Q167" s="274"/>
    </row>
    <row r="168" spans="1:17" s="12" customFormat="1" ht="12.75">
      <c r="A168" s="223"/>
      <c r="B168" s="223"/>
      <c r="C168" s="223"/>
      <c r="D168" s="223"/>
      <c r="E168" s="223"/>
      <c r="F168" s="223"/>
      <c r="G168" s="223"/>
      <c r="H168" s="230"/>
      <c r="I168" s="274"/>
      <c r="J168" s="274"/>
      <c r="K168" s="274"/>
      <c r="L168" s="274"/>
      <c r="M168" s="274"/>
      <c r="N168" s="274"/>
      <c r="O168" s="274"/>
      <c r="P168" s="274"/>
      <c r="Q168" s="274"/>
    </row>
    <row r="169" spans="1:8" ht="18.75" customHeight="1">
      <c r="A169" s="378" t="s">
        <v>4</v>
      </c>
      <c r="B169" s="378"/>
      <c r="C169" s="378"/>
      <c r="D169" s="378"/>
      <c r="E169" s="368">
        <v>2014</v>
      </c>
      <c r="F169" s="368"/>
      <c r="G169" s="368"/>
      <c r="H169" s="369"/>
    </row>
    <row r="170" spans="1:8" ht="18.75" customHeight="1">
      <c r="A170" s="86" t="s">
        <v>382</v>
      </c>
      <c r="B170" s="37" t="s">
        <v>383</v>
      </c>
      <c r="C170" s="14" t="s">
        <v>384</v>
      </c>
      <c r="D170" s="15" t="s">
        <v>374</v>
      </c>
      <c r="E170" s="86" t="s">
        <v>1115</v>
      </c>
      <c r="F170" s="86" t="s">
        <v>1116</v>
      </c>
      <c r="G170" s="86" t="s">
        <v>381</v>
      </c>
      <c r="H170" s="231" t="s">
        <v>378</v>
      </c>
    </row>
    <row r="171" spans="1:8" ht="18.75" customHeight="1">
      <c r="A171" s="106" t="s">
        <v>1119</v>
      </c>
      <c r="B171" s="359" t="s">
        <v>1232</v>
      </c>
      <c r="C171" s="362" t="s">
        <v>389</v>
      </c>
      <c r="D171" s="365" t="s">
        <v>394</v>
      </c>
      <c r="E171" s="107">
        <f>SUM(E15:E21)</f>
        <v>0</v>
      </c>
      <c r="F171" s="107"/>
      <c r="G171" s="107"/>
      <c r="H171" s="107">
        <f>SUM(E171:G171)</f>
        <v>0</v>
      </c>
    </row>
    <row r="172" spans="1:8" ht="18.75" customHeight="1">
      <c r="A172" s="106" t="s">
        <v>1121</v>
      </c>
      <c r="B172" s="360"/>
      <c r="C172" s="363"/>
      <c r="D172" s="366"/>
      <c r="E172" s="110">
        <f>SUM(F15:F21)</f>
        <v>2456.16</v>
      </c>
      <c r="F172" s="110"/>
      <c r="G172" s="110"/>
      <c r="H172" s="107">
        <f>SUM(E172:G172)</f>
        <v>2456.16</v>
      </c>
    </row>
    <row r="173" spans="1:8" ht="18.75" customHeight="1">
      <c r="A173" s="106" t="s">
        <v>1122</v>
      </c>
      <c r="B173" s="361"/>
      <c r="C173" s="364"/>
      <c r="D173" s="367"/>
      <c r="E173" s="110">
        <f>IF(E171=0,,E172/E171*100)</f>
        <v>0</v>
      </c>
      <c r="F173" s="110">
        <f>IF(F171=0,,F172/F171*100)</f>
        <v>0</v>
      </c>
      <c r="G173" s="110">
        <f>IF(G171=0,,G172/G171*100)</f>
        <v>0</v>
      </c>
      <c r="H173" s="110">
        <f>IF(H171=0,,H172/H171*100)</f>
        <v>0</v>
      </c>
    </row>
    <row r="174" spans="1:8" ht="18.75" customHeight="1">
      <c r="A174" s="106" t="s">
        <v>1119</v>
      </c>
      <c r="B174" s="359" t="s">
        <v>1240</v>
      </c>
      <c r="C174" s="362" t="s">
        <v>389</v>
      </c>
      <c r="D174" s="365" t="s">
        <v>1801</v>
      </c>
      <c r="E174" s="110">
        <f>SUM(E31:E38,E41:E42,E45)</f>
        <v>26000</v>
      </c>
      <c r="F174" s="110">
        <f>SUM(E39,E43,E46)</f>
        <v>0</v>
      </c>
      <c r="G174" s="110"/>
      <c r="H174" s="110">
        <f>SUM(E174:G174)</f>
        <v>26000</v>
      </c>
    </row>
    <row r="175" spans="1:8" ht="18.75" customHeight="1">
      <c r="A175" s="106" t="s">
        <v>1121</v>
      </c>
      <c r="B175" s="360"/>
      <c r="C175" s="363"/>
      <c r="D175" s="366"/>
      <c r="E175" s="110">
        <f>SUM(F31:F38,F41:F42,F45)</f>
        <v>118156.45</v>
      </c>
      <c r="F175" s="110">
        <f>SUM(F39,F43,F46)</f>
        <v>9300</v>
      </c>
      <c r="G175" s="110"/>
      <c r="H175" s="110">
        <f>SUM(E175:G175)</f>
        <v>127456.45</v>
      </c>
    </row>
    <row r="176" spans="1:8" ht="18.75" customHeight="1">
      <c r="A176" s="106" t="s">
        <v>1122</v>
      </c>
      <c r="B176" s="361"/>
      <c r="C176" s="364"/>
      <c r="D176" s="367"/>
      <c r="E176" s="110">
        <f>IF(E174=0,,E175/E174*100)</f>
        <v>454.4478846153846</v>
      </c>
      <c r="F176" s="110">
        <f>IF(F174=0,,F175/F174*100)</f>
        <v>0</v>
      </c>
      <c r="G176" s="110">
        <f>IF(G174=0,,G175/G174*100)</f>
        <v>0</v>
      </c>
      <c r="H176" s="110">
        <f>IF(H174=0,,H175/H174*100)</f>
        <v>490.21711538461534</v>
      </c>
    </row>
    <row r="177" spans="1:8" ht="18.75" customHeight="1">
      <c r="A177" s="106" t="s">
        <v>1119</v>
      </c>
      <c r="B177" s="359" t="s">
        <v>1245</v>
      </c>
      <c r="C177" s="362" t="s">
        <v>389</v>
      </c>
      <c r="D177" s="365" t="s">
        <v>221</v>
      </c>
      <c r="E177" s="110">
        <f>SUM(E56:E61,E69:E69,E73:E74)</f>
        <v>322400</v>
      </c>
      <c r="F177" s="110">
        <f>SUM(E62:E67,E70:E71,E75:E78,E80:E81)</f>
        <v>5335</v>
      </c>
      <c r="G177" s="110">
        <f>SUM(E78)</f>
        <v>0</v>
      </c>
      <c r="H177" s="110">
        <f>SUM(E177:G177)</f>
        <v>327735</v>
      </c>
    </row>
    <row r="178" spans="1:8" ht="18.75" customHeight="1">
      <c r="A178" s="106" t="s">
        <v>1121</v>
      </c>
      <c r="B178" s="360"/>
      <c r="C178" s="363"/>
      <c r="D178" s="366"/>
      <c r="E178" s="110">
        <f>SUM(F56:F61,F69:F69,F73:F74)</f>
        <v>328850.85</v>
      </c>
      <c r="F178" s="110">
        <f>SUM(F80:F81,F75:F77,F70:F71,F62:F67)</f>
        <v>5331.74</v>
      </c>
      <c r="G178" s="110">
        <f>SUM(F78)</f>
        <v>0</v>
      </c>
      <c r="H178" s="110">
        <f>SUM(E178:G178)</f>
        <v>334182.58999999997</v>
      </c>
    </row>
    <row r="179" spans="1:8" ht="18.75" customHeight="1">
      <c r="A179" s="106" t="s">
        <v>1122</v>
      </c>
      <c r="B179" s="361"/>
      <c r="C179" s="364"/>
      <c r="D179" s="367"/>
      <c r="E179" s="110">
        <f>IF(E177=0,,E178/E177*100)</f>
        <v>102.00088399503721</v>
      </c>
      <c r="F179" s="110">
        <f>IF(F177=0,,F178/F177*100)</f>
        <v>99.93889409559512</v>
      </c>
      <c r="G179" s="110">
        <f>IF(G177=0,,G178/G177*100)</f>
        <v>0</v>
      </c>
      <c r="H179" s="110">
        <f>IF(H177=0,,H178/H177*100)</f>
        <v>101.96731810761743</v>
      </c>
    </row>
    <row r="180" spans="1:8" ht="18.75" customHeight="1">
      <c r="A180" s="106" t="s">
        <v>1119</v>
      </c>
      <c r="B180" s="359" t="s">
        <v>1251</v>
      </c>
      <c r="C180" s="362" t="s">
        <v>389</v>
      </c>
      <c r="D180" s="365" t="s">
        <v>1246</v>
      </c>
      <c r="E180" s="110">
        <f>SUM(E91:E94,E96:E97,E99)</f>
        <v>5445</v>
      </c>
      <c r="F180" s="110"/>
      <c r="G180" s="110"/>
      <c r="H180" s="110">
        <f>SUM(E180:G180)</f>
        <v>5445</v>
      </c>
    </row>
    <row r="181" spans="1:8" ht="18.75" customHeight="1">
      <c r="A181" s="106" t="s">
        <v>1121</v>
      </c>
      <c r="B181" s="360"/>
      <c r="C181" s="363"/>
      <c r="D181" s="366"/>
      <c r="E181" s="110">
        <f>SUM(F91:F94,F96:F97,F99)</f>
        <v>4784.719999999999</v>
      </c>
      <c r="F181" s="110"/>
      <c r="G181" s="110"/>
      <c r="H181" s="110">
        <f>SUM(E181:G181)</f>
        <v>4784.719999999999</v>
      </c>
    </row>
    <row r="182" spans="1:8" ht="18.75" customHeight="1">
      <c r="A182" s="106" t="s">
        <v>1122</v>
      </c>
      <c r="B182" s="361"/>
      <c r="C182" s="364"/>
      <c r="D182" s="367"/>
      <c r="E182" s="110">
        <f>IF(E180=0,,E181/E180*100)</f>
        <v>87.8736455463728</v>
      </c>
      <c r="F182" s="110">
        <f>IF(F180=0,,F181/F180*100)</f>
        <v>0</v>
      </c>
      <c r="G182" s="110">
        <f>IF(G180=0,,G181/G180*100)</f>
        <v>0</v>
      </c>
      <c r="H182" s="110">
        <f>IF(H180=0,,H181/H180*100)</f>
        <v>87.8736455463728</v>
      </c>
    </row>
    <row r="183" spans="1:8" ht="18.75" customHeight="1">
      <c r="A183" s="106" t="s">
        <v>1119</v>
      </c>
      <c r="B183" s="359" t="s">
        <v>902</v>
      </c>
      <c r="C183" s="362" t="s">
        <v>389</v>
      </c>
      <c r="D183" s="365" t="s">
        <v>1252</v>
      </c>
      <c r="E183" s="110">
        <f>SUM(E109:E112,E114:E122)</f>
        <v>13780</v>
      </c>
      <c r="F183" s="110"/>
      <c r="G183" s="110"/>
      <c r="H183" s="110">
        <f>SUM(E183:G183)</f>
        <v>13780</v>
      </c>
    </row>
    <row r="184" spans="1:8" ht="18.75" customHeight="1">
      <c r="A184" s="106" t="s">
        <v>1121</v>
      </c>
      <c r="B184" s="360"/>
      <c r="C184" s="363"/>
      <c r="D184" s="366"/>
      <c r="E184" s="110">
        <f>SUM(F109:F112,F114:F122)</f>
        <v>11940.49</v>
      </c>
      <c r="F184" s="110"/>
      <c r="G184" s="110"/>
      <c r="H184" s="110">
        <f>SUM(E184:G184)</f>
        <v>11940.49</v>
      </c>
    </row>
    <row r="185" spans="1:8" ht="18.75" customHeight="1">
      <c r="A185" s="106" t="s">
        <v>1122</v>
      </c>
      <c r="B185" s="361"/>
      <c r="C185" s="364"/>
      <c r="D185" s="367"/>
      <c r="E185" s="110">
        <f>IF(E183=0,,E184/E183*100)</f>
        <v>86.65087082728591</v>
      </c>
      <c r="F185" s="110">
        <f>IF(F183=0,,F184/F183*100)</f>
        <v>0</v>
      </c>
      <c r="G185" s="110">
        <f>IF(G183=0,,G184/G183*100)</f>
        <v>0</v>
      </c>
      <c r="H185" s="110">
        <f>IF(H183=0,,H184/H183*100)</f>
        <v>86.65087082728591</v>
      </c>
    </row>
    <row r="186" spans="1:8" ht="18.75" customHeight="1">
      <c r="A186" s="106" t="s">
        <v>1119</v>
      </c>
      <c r="B186" s="359" t="s">
        <v>222</v>
      </c>
      <c r="C186" s="362" t="s">
        <v>389</v>
      </c>
      <c r="D186" s="365" t="s">
        <v>1546</v>
      </c>
      <c r="E186" s="110">
        <f>SUM(E132:E136,E138:E141)</f>
        <v>2000</v>
      </c>
      <c r="F186" s="110"/>
      <c r="G186" s="110"/>
      <c r="H186" s="110">
        <f>SUM(E186:G186)</f>
        <v>2000</v>
      </c>
    </row>
    <row r="187" spans="1:8" ht="18.75" customHeight="1">
      <c r="A187" s="106" t="s">
        <v>1121</v>
      </c>
      <c r="B187" s="360"/>
      <c r="C187" s="363"/>
      <c r="D187" s="366"/>
      <c r="E187" s="110">
        <f>SUM(F132:F136,F138:F141)</f>
        <v>12925.78</v>
      </c>
      <c r="F187" s="110"/>
      <c r="G187" s="110"/>
      <c r="H187" s="110">
        <f>SUM(E187:G187)</f>
        <v>12925.78</v>
      </c>
    </row>
    <row r="188" spans="1:8" ht="18.75" customHeight="1">
      <c r="A188" s="106" t="s">
        <v>1122</v>
      </c>
      <c r="B188" s="361"/>
      <c r="C188" s="364"/>
      <c r="D188" s="367"/>
      <c r="E188" s="110">
        <f>IF(E186=0,,E187/E186*100)</f>
        <v>646.2890000000001</v>
      </c>
      <c r="F188" s="110">
        <f>IF(F186=0,,F187/F186*100)</f>
        <v>0</v>
      </c>
      <c r="G188" s="110">
        <f>IF(G186=0,,G187/G186*100)</f>
        <v>0</v>
      </c>
      <c r="H188" s="110">
        <f>IF(H186=0,,H187/H186*100)</f>
        <v>646.2890000000001</v>
      </c>
    </row>
    <row r="189" spans="1:8" ht="18.75" customHeight="1">
      <c r="A189" s="106" t="s">
        <v>1119</v>
      </c>
      <c r="B189" s="359" t="s">
        <v>223</v>
      </c>
      <c r="C189" s="362" t="s">
        <v>389</v>
      </c>
      <c r="D189" s="365" t="s">
        <v>225</v>
      </c>
      <c r="E189" s="110">
        <f>SUM(E151)</f>
        <v>0</v>
      </c>
      <c r="F189" s="110"/>
      <c r="G189" s="110"/>
      <c r="H189" s="110">
        <f>SUM(E189:G189)</f>
        <v>0</v>
      </c>
    </row>
    <row r="190" spans="1:8" ht="18.75" customHeight="1">
      <c r="A190" s="106" t="s">
        <v>1121</v>
      </c>
      <c r="B190" s="360"/>
      <c r="C190" s="363"/>
      <c r="D190" s="366"/>
      <c r="E190" s="110">
        <f>SUM(F151)</f>
        <v>0</v>
      </c>
      <c r="F190" s="110"/>
      <c r="G190" s="110"/>
      <c r="H190" s="110">
        <f>SUM(E190:G190)</f>
        <v>0</v>
      </c>
    </row>
    <row r="191" spans="1:8" ht="18.75" customHeight="1">
      <c r="A191" s="106" t="s">
        <v>1122</v>
      </c>
      <c r="B191" s="361"/>
      <c r="C191" s="364"/>
      <c r="D191" s="367"/>
      <c r="E191" s="110">
        <f>IF(E189=0,,E190/E189*100)</f>
        <v>0</v>
      </c>
      <c r="F191" s="110">
        <f>IF(F189=0,,F190/F189*100)</f>
        <v>0</v>
      </c>
      <c r="G191" s="110">
        <f>IF(G189=0,,G190/G189*100)</f>
        <v>0</v>
      </c>
      <c r="H191" s="110">
        <f>IF(H189=0,,H190/H189*100)</f>
        <v>0</v>
      </c>
    </row>
    <row r="192" spans="1:8" ht="18.75" customHeight="1">
      <c r="A192" s="106" t="s">
        <v>1119</v>
      </c>
      <c r="B192" s="359" t="s">
        <v>578</v>
      </c>
      <c r="C192" s="362" t="s">
        <v>389</v>
      </c>
      <c r="D192" s="365" t="s">
        <v>224</v>
      </c>
      <c r="E192" s="110">
        <f>SUM(E161)</f>
        <v>0</v>
      </c>
      <c r="F192" s="110"/>
      <c r="G192" s="110"/>
      <c r="H192" s="110">
        <f>SUM(E192:G192)</f>
        <v>0</v>
      </c>
    </row>
    <row r="193" spans="1:8" ht="18.75" customHeight="1">
      <c r="A193" s="106" t="s">
        <v>1121</v>
      </c>
      <c r="B193" s="360"/>
      <c r="C193" s="363"/>
      <c r="D193" s="366"/>
      <c r="E193" s="110">
        <f>SUM(F161)</f>
        <v>0</v>
      </c>
      <c r="F193" s="110"/>
      <c r="G193" s="110"/>
      <c r="H193" s="110">
        <f>SUM(E193:G193)</f>
        <v>0</v>
      </c>
    </row>
    <row r="194" spans="1:8" ht="18.75" customHeight="1">
      <c r="A194" s="106" t="s">
        <v>1122</v>
      </c>
      <c r="B194" s="361"/>
      <c r="C194" s="364"/>
      <c r="D194" s="367"/>
      <c r="E194" s="110">
        <f>IF(E192=0,,E193/E192*100)</f>
        <v>0</v>
      </c>
      <c r="F194" s="110">
        <f>IF(F192=0,,F193/F192*100)</f>
        <v>0</v>
      </c>
      <c r="G194" s="110">
        <f>IF(G192=0,,G193/G192*100)</f>
        <v>0</v>
      </c>
      <c r="H194" s="110">
        <f>IF(H192=0,,H193/H192*100)</f>
        <v>0</v>
      </c>
    </row>
    <row r="195" spans="1:8" ht="18.75" customHeight="1">
      <c r="A195" s="111" t="s">
        <v>1119</v>
      </c>
      <c r="B195" s="112"/>
      <c r="C195" s="111"/>
      <c r="D195" s="48" t="s">
        <v>154</v>
      </c>
      <c r="E195" s="113">
        <f aca="true" t="shared" si="7" ref="E195:G196">SUM(E171,E174,E177,E180,E183,E186,E189,E192)</f>
        <v>369625</v>
      </c>
      <c r="F195" s="113">
        <f t="shared" si="7"/>
        <v>5335</v>
      </c>
      <c r="G195" s="113">
        <f t="shared" si="7"/>
        <v>0</v>
      </c>
      <c r="H195" s="113">
        <f>SUM(E195:G195)</f>
        <v>374960</v>
      </c>
    </row>
    <row r="196" spans="1:8" ht="18.75" customHeight="1">
      <c r="A196" s="111" t="s">
        <v>1121</v>
      </c>
      <c r="B196" s="112"/>
      <c r="C196" s="111"/>
      <c r="D196" s="48" t="s">
        <v>155</v>
      </c>
      <c r="E196" s="113">
        <f t="shared" si="7"/>
        <v>479114.44999999995</v>
      </c>
      <c r="F196" s="113">
        <f t="shared" si="7"/>
        <v>14631.74</v>
      </c>
      <c r="G196" s="113">
        <f t="shared" si="7"/>
        <v>0</v>
      </c>
      <c r="H196" s="113">
        <f>SUM(E196:G196)</f>
        <v>493746.18999999994</v>
      </c>
    </row>
    <row r="197" spans="1:8" ht="18.75" customHeight="1">
      <c r="A197" s="111" t="s">
        <v>1122</v>
      </c>
      <c r="B197" s="112"/>
      <c r="C197" s="111"/>
      <c r="D197" s="48" t="s">
        <v>1123</v>
      </c>
      <c r="E197" s="113">
        <f>IF(E195=0,,E196/E195*100)</f>
        <v>129.62176530267163</v>
      </c>
      <c r="F197" s="113">
        <f>IF(F195=0,,F196/F195*100)</f>
        <v>274.25941893158387</v>
      </c>
      <c r="G197" s="113">
        <f>IF(G195=0,,G196/G195*100)</f>
        <v>0</v>
      </c>
      <c r="H197" s="113">
        <f>IF(H195=0,,H196/H195*100)</f>
        <v>131.6796965009601</v>
      </c>
    </row>
    <row r="198" spans="1:8" ht="12.75">
      <c r="A198" s="115"/>
      <c r="B198" s="52"/>
      <c r="C198" s="51"/>
      <c r="D198" s="115"/>
      <c r="E198" s="115"/>
      <c r="F198" s="115"/>
      <c r="G198" s="116"/>
      <c r="H198" s="222"/>
    </row>
    <row r="199" spans="1:8" ht="12.75">
      <c r="A199" s="115" t="s">
        <v>1119</v>
      </c>
      <c r="B199" s="52" t="s">
        <v>154</v>
      </c>
      <c r="C199" s="51"/>
      <c r="D199" s="115"/>
      <c r="E199" s="115"/>
      <c r="F199" s="115"/>
      <c r="G199" s="116"/>
      <c r="H199" s="222"/>
    </row>
    <row r="200" spans="1:8" ht="12.75">
      <c r="A200" s="115" t="s">
        <v>1121</v>
      </c>
      <c r="B200" s="52" t="s">
        <v>155</v>
      </c>
      <c r="C200" s="51"/>
      <c r="D200" s="115"/>
      <c r="E200" s="115"/>
      <c r="F200" s="115"/>
      <c r="G200" s="116"/>
      <c r="H200" s="222"/>
    </row>
    <row r="201" spans="1:8" ht="12.75">
      <c r="A201" s="115" t="s">
        <v>1122</v>
      </c>
      <c r="B201" s="52" t="s">
        <v>1123</v>
      </c>
      <c r="C201" s="51"/>
      <c r="D201" s="115"/>
      <c r="E201" s="115"/>
      <c r="F201" s="115"/>
      <c r="G201" s="116"/>
      <c r="H201" s="222"/>
    </row>
    <row r="202" spans="1:8" ht="12.75">
      <c r="A202" s="115"/>
      <c r="B202" s="52"/>
      <c r="C202" s="51"/>
      <c r="D202" s="115"/>
      <c r="E202" s="115"/>
      <c r="F202" s="115"/>
      <c r="G202" s="116"/>
      <c r="H202" s="222"/>
    </row>
    <row r="203" spans="1:8" ht="12.75">
      <c r="A203" s="334" t="s">
        <v>375</v>
      </c>
      <c r="B203" s="334"/>
      <c r="C203" s="334"/>
      <c r="D203" s="334"/>
      <c r="E203" s="334"/>
      <c r="F203" s="334"/>
      <c r="G203" s="334"/>
      <c r="H203" s="222"/>
    </row>
    <row r="204" spans="1:8" ht="12.75">
      <c r="A204" s="384" t="s">
        <v>1362</v>
      </c>
      <c r="B204" s="385"/>
      <c r="C204" s="385"/>
      <c r="D204" s="385"/>
      <c r="E204" s="385"/>
      <c r="F204" s="385"/>
      <c r="G204" s="385"/>
      <c r="H204" s="391"/>
    </row>
    <row r="205" spans="1:8" ht="12.75">
      <c r="A205" s="385"/>
      <c r="B205" s="385"/>
      <c r="C205" s="385"/>
      <c r="D205" s="385"/>
      <c r="E205" s="385"/>
      <c r="F205" s="385"/>
      <c r="G205" s="385"/>
      <c r="H205" s="391"/>
    </row>
    <row r="206" spans="1:8" ht="12.75">
      <c r="A206" s="385"/>
      <c r="B206" s="385"/>
      <c r="C206" s="385"/>
      <c r="D206" s="385"/>
      <c r="E206" s="385"/>
      <c r="F206" s="385"/>
      <c r="G206" s="385"/>
      <c r="H206" s="391"/>
    </row>
    <row r="209" spans="1:5" ht="12.75">
      <c r="A209" s="386" t="s">
        <v>389</v>
      </c>
      <c r="B209" s="386"/>
      <c r="C209" s="386" t="s">
        <v>5</v>
      </c>
      <c r="D209" s="386"/>
      <c r="E209" s="386"/>
    </row>
    <row r="210" spans="1:5" ht="12.75">
      <c r="A210" s="55" t="s">
        <v>1124</v>
      </c>
      <c r="B210" s="55"/>
      <c r="C210" s="386" t="s">
        <v>6</v>
      </c>
      <c r="D210" s="386"/>
      <c r="E210" s="386"/>
    </row>
    <row r="211" spans="1:5" ht="12.75">
      <c r="A211" s="386" t="s">
        <v>1125</v>
      </c>
      <c r="B211" s="386"/>
      <c r="C211" s="386" t="s">
        <v>1277</v>
      </c>
      <c r="D211" s="386"/>
      <c r="E211" s="386"/>
    </row>
    <row r="212" spans="1:5" ht="12.75">
      <c r="A212" s="55" t="s">
        <v>1126</v>
      </c>
      <c r="B212" s="57" t="s">
        <v>1127</v>
      </c>
      <c r="C212" s="386" t="s">
        <v>7</v>
      </c>
      <c r="D212" s="386"/>
      <c r="E212" s="386"/>
    </row>
    <row r="213" spans="1:8" ht="12.75">
      <c r="A213" s="387" t="s">
        <v>1128</v>
      </c>
      <c r="B213" s="387"/>
      <c r="C213" s="387"/>
      <c r="D213" s="373" t="s">
        <v>156</v>
      </c>
      <c r="E213" s="373"/>
      <c r="F213" s="373"/>
      <c r="G213" s="373"/>
      <c r="H213" s="373"/>
    </row>
    <row r="214" spans="1:8" ht="12.75">
      <c r="A214" s="386" t="s">
        <v>1129</v>
      </c>
      <c r="B214" s="386"/>
      <c r="C214" s="386"/>
      <c r="D214" s="371">
        <v>0</v>
      </c>
      <c r="E214" s="374"/>
      <c r="F214" s="374"/>
      <c r="G214" s="374"/>
      <c r="H214" s="374"/>
    </row>
    <row r="215" spans="1:8" ht="12.75">
      <c r="A215" s="386" t="s">
        <v>1130</v>
      </c>
      <c r="B215" s="386"/>
      <c r="C215" s="386"/>
      <c r="D215" s="371">
        <v>2</v>
      </c>
      <c r="E215" s="374"/>
      <c r="F215" s="374"/>
      <c r="G215" s="374"/>
      <c r="H215" s="374"/>
    </row>
    <row r="216" spans="1:8" ht="12.75">
      <c r="A216" s="386" t="s">
        <v>377</v>
      </c>
      <c r="B216" s="386"/>
      <c r="C216" s="386"/>
      <c r="D216" s="372">
        <f>IF(D214=0,,D215/D214*100)</f>
        <v>0</v>
      </c>
      <c r="E216" s="376"/>
      <c r="F216" s="376"/>
      <c r="G216" s="376"/>
      <c r="H216" s="376"/>
    </row>
    <row r="217" spans="1:5" ht="12.75">
      <c r="A217" s="56"/>
      <c r="B217" s="56"/>
      <c r="C217" s="56"/>
      <c r="D217" s="56"/>
      <c r="E217" s="56"/>
    </row>
    <row r="218" spans="1:5" ht="12.75">
      <c r="A218" s="55" t="s">
        <v>1126</v>
      </c>
      <c r="B218" s="57" t="s">
        <v>1127</v>
      </c>
      <c r="C218" s="386" t="s">
        <v>8</v>
      </c>
      <c r="D218" s="386"/>
      <c r="E218" s="386"/>
    </row>
    <row r="219" spans="1:8" ht="12.75">
      <c r="A219" s="386" t="s">
        <v>1134</v>
      </c>
      <c r="B219" s="386"/>
      <c r="C219" s="386"/>
      <c r="D219" s="371">
        <v>0</v>
      </c>
      <c r="E219" s="374"/>
      <c r="F219" s="374"/>
      <c r="G219" s="374"/>
      <c r="H219" s="374"/>
    </row>
    <row r="220" spans="1:8" ht="12.75">
      <c r="A220" s="386" t="s">
        <v>1130</v>
      </c>
      <c r="B220" s="386"/>
      <c r="C220" s="386"/>
      <c r="D220" s="371">
        <v>2</v>
      </c>
      <c r="E220" s="374"/>
      <c r="F220" s="374"/>
      <c r="G220" s="374"/>
      <c r="H220" s="374"/>
    </row>
    <row r="221" spans="1:8" ht="12.75">
      <c r="A221" s="386" t="s">
        <v>377</v>
      </c>
      <c r="B221" s="386"/>
      <c r="C221" s="386"/>
      <c r="D221" s="372">
        <f>IF(D219=0,,D220/D219*100)</f>
        <v>0</v>
      </c>
      <c r="E221" s="376"/>
      <c r="F221" s="376"/>
      <c r="G221" s="376"/>
      <c r="H221" s="376"/>
    </row>
    <row r="223" spans="1:8" ht="12.75">
      <c r="A223" s="334" t="s">
        <v>375</v>
      </c>
      <c r="B223" s="334"/>
      <c r="C223" s="334"/>
      <c r="D223" s="334"/>
      <c r="E223" s="334"/>
      <c r="F223" s="334"/>
      <c r="G223" s="334"/>
      <c r="H223" s="222"/>
    </row>
    <row r="224" spans="1:8" ht="12.75">
      <c r="A224" s="384" t="s">
        <v>313</v>
      </c>
      <c r="B224" s="384"/>
      <c r="C224" s="384"/>
      <c r="D224" s="384"/>
      <c r="E224" s="384"/>
      <c r="F224" s="384"/>
      <c r="G224" s="384"/>
      <c r="H224" s="384"/>
    </row>
    <row r="225" spans="1:8" ht="12.75">
      <c r="A225" s="384"/>
      <c r="B225" s="384"/>
      <c r="C225" s="384"/>
      <c r="D225" s="384"/>
      <c r="E225" s="384"/>
      <c r="F225" s="384"/>
      <c r="G225" s="384"/>
      <c r="H225" s="384"/>
    </row>
    <row r="226" spans="1:8" ht="12.75">
      <c r="A226" s="384"/>
      <c r="B226" s="384"/>
      <c r="C226" s="384"/>
      <c r="D226" s="384"/>
      <c r="E226" s="384"/>
      <c r="F226" s="384"/>
      <c r="G226" s="384"/>
      <c r="H226" s="384"/>
    </row>
    <row r="228" spans="1:5" ht="12.75">
      <c r="A228" s="386" t="s">
        <v>389</v>
      </c>
      <c r="B228" s="386"/>
      <c r="C228" s="386" t="s">
        <v>1801</v>
      </c>
      <c r="D228" s="386"/>
      <c r="E228" s="386"/>
    </row>
    <row r="229" spans="1:5" ht="12.75">
      <c r="A229" s="55" t="s">
        <v>1124</v>
      </c>
      <c r="B229" s="55"/>
      <c r="C229" s="386" t="s">
        <v>9</v>
      </c>
      <c r="D229" s="386"/>
      <c r="E229" s="386"/>
    </row>
    <row r="230" spans="1:5" ht="12.75">
      <c r="A230" s="386" t="s">
        <v>1125</v>
      </c>
      <c r="B230" s="386"/>
      <c r="C230" s="386" t="s">
        <v>1277</v>
      </c>
      <c r="D230" s="386"/>
      <c r="E230" s="386"/>
    </row>
    <row r="231" spans="1:5" ht="12.75">
      <c r="A231" s="55" t="s">
        <v>1126</v>
      </c>
      <c r="B231" s="57" t="s">
        <v>1127</v>
      </c>
      <c r="C231" s="386" t="s">
        <v>10</v>
      </c>
      <c r="D231" s="386"/>
      <c r="E231" s="386"/>
    </row>
    <row r="232" spans="1:8" ht="12.75">
      <c r="A232" s="387" t="s">
        <v>1128</v>
      </c>
      <c r="B232" s="387"/>
      <c r="C232" s="387"/>
      <c r="D232" s="373" t="s">
        <v>156</v>
      </c>
      <c r="E232" s="373"/>
      <c r="F232" s="373"/>
      <c r="G232" s="373"/>
      <c r="H232" s="373"/>
    </row>
    <row r="233" spans="1:8" ht="12.75">
      <c r="A233" s="386" t="s">
        <v>1129</v>
      </c>
      <c r="B233" s="386"/>
      <c r="C233" s="386"/>
      <c r="D233" s="371">
        <v>30</v>
      </c>
      <c r="E233" s="374"/>
      <c r="F233" s="374"/>
      <c r="G233" s="374"/>
      <c r="H233" s="374"/>
    </row>
    <row r="234" spans="1:8" ht="12.75">
      <c r="A234" s="386" t="s">
        <v>1130</v>
      </c>
      <c r="B234" s="386"/>
      <c r="C234" s="386"/>
      <c r="D234" s="371">
        <v>20</v>
      </c>
      <c r="E234" s="374"/>
      <c r="F234" s="374"/>
      <c r="G234" s="374"/>
      <c r="H234" s="374"/>
    </row>
    <row r="235" spans="1:8" ht="12.75">
      <c r="A235" s="386" t="s">
        <v>377</v>
      </c>
      <c r="B235" s="386"/>
      <c r="C235" s="386"/>
      <c r="D235" s="372">
        <f>IF(D233=0,,D234/D233*100)</f>
        <v>66.66666666666666</v>
      </c>
      <c r="E235" s="376"/>
      <c r="F235" s="376"/>
      <c r="G235" s="376"/>
      <c r="H235" s="376"/>
    </row>
    <row r="236" spans="1:5" ht="12.75">
      <c r="A236" s="56"/>
      <c r="B236" s="56"/>
      <c r="C236" s="56"/>
      <c r="D236" s="56"/>
      <c r="E236" s="56"/>
    </row>
    <row r="237" spans="1:5" ht="12.75">
      <c r="A237" s="55" t="s">
        <v>1126</v>
      </c>
      <c r="B237" s="57" t="s">
        <v>1127</v>
      </c>
      <c r="C237" s="386" t="s">
        <v>1371</v>
      </c>
      <c r="D237" s="386"/>
      <c r="E237" s="386"/>
    </row>
    <row r="238" spans="1:8" ht="12.75">
      <c r="A238" s="386" t="s">
        <v>1134</v>
      </c>
      <c r="B238" s="386"/>
      <c r="C238" s="386"/>
      <c r="D238" s="371">
        <v>0</v>
      </c>
      <c r="E238" s="374"/>
      <c r="F238" s="374"/>
      <c r="G238" s="374"/>
      <c r="H238" s="374"/>
    </row>
    <row r="239" spans="1:8" ht="12.75">
      <c r="A239" s="386" t="s">
        <v>1130</v>
      </c>
      <c r="B239" s="386"/>
      <c r="C239" s="386"/>
      <c r="D239" s="371">
        <v>0</v>
      </c>
      <c r="E239" s="374"/>
      <c r="F239" s="374"/>
      <c r="G239" s="374"/>
      <c r="H239" s="374"/>
    </row>
    <row r="240" spans="1:8" ht="12.75">
      <c r="A240" s="386" t="s">
        <v>377</v>
      </c>
      <c r="B240" s="386"/>
      <c r="C240" s="386"/>
      <c r="D240" s="372">
        <f>IF(D238=0,,D239/D238*100)</f>
        <v>0</v>
      </c>
      <c r="E240" s="376"/>
      <c r="F240" s="376"/>
      <c r="G240" s="376"/>
      <c r="H240" s="376"/>
    </row>
    <row r="241" spans="1:8" ht="12.75">
      <c r="A241" s="386"/>
      <c r="B241" s="386"/>
      <c r="C241" s="386"/>
      <c r="D241" s="371"/>
      <c r="E241" s="374"/>
      <c r="F241" s="374"/>
      <c r="G241" s="374"/>
      <c r="H241" s="374"/>
    </row>
    <row r="243" spans="1:8" ht="12.75">
      <c r="A243" s="334" t="s">
        <v>375</v>
      </c>
      <c r="B243" s="334"/>
      <c r="C243" s="334"/>
      <c r="D243" s="334"/>
      <c r="E243" s="334"/>
      <c r="F243" s="334"/>
      <c r="G243" s="334"/>
      <c r="H243" s="222"/>
    </row>
    <row r="244" spans="1:8" ht="12.75">
      <c r="A244" s="336" t="s">
        <v>314</v>
      </c>
      <c r="B244" s="337"/>
      <c r="C244" s="337"/>
      <c r="D244" s="337"/>
      <c r="E244" s="337"/>
      <c r="F244" s="337"/>
      <c r="G244" s="337"/>
      <c r="H244" s="377"/>
    </row>
    <row r="245" spans="1:8" ht="12.75">
      <c r="A245" s="337"/>
      <c r="B245" s="337"/>
      <c r="C245" s="337"/>
      <c r="D245" s="337"/>
      <c r="E245" s="337"/>
      <c r="F245" s="337"/>
      <c r="G245" s="337"/>
      <c r="H245" s="377"/>
    </row>
    <row r="246" spans="1:8" ht="12.75">
      <c r="A246" s="337"/>
      <c r="B246" s="337"/>
      <c r="C246" s="337"/>
      <c r="D246" s="337"/>
      <c r="E246" s="337"/>
      <c r="F246" s="337"/>
      <c r="G246" s="337"/>
      <c r="H246" s="377"/>
    </row>
    <row r="248" spans="1:5" ht="12.75">
      <c r="A248" s="386" t="s">
        <v>389</v>
      </c>
      <c r="B248" s="386"/>
      <c r="C248" s="386" t="s">
        <v>1321</v>
      </c>
      <c r="D248" s="386"/>
      <c r="E248" s="386"/>
    </row>
    <row r="249" spans="1:5" ht="12.75">
      <c r="A249" s="55" t="s">
        <v>1124</v>
      </c>
      <c r="B249" s="55"/>
      <c r="C249" s="386" t="s">
        <v>9</v>
      </c>
      <c r="D249" s="386"/>
      <c r="E249" s="386"/>
    </row>
    <row r="250" spans="1:5" ht="12.75">
      <c r="A250" s="386" t="s">
        <v>1125</v>
      </c>
      <c r="B250" s="386"/>
      <c r="C250" s="386" t="s">
        <v>1277</v>
      </c>
      <c r="D250" s="386"/>
      <c r="E250" s="386"/>
    </row>
    <row r="251" spans="1:5" ht="12.75">
      <c r="A251" s="55" t="s">
        <v>1126</v>
      </c>
      <c r="B251" s="57" t="s">
        <v>1127</v>
      </c>
      <c r="C251" s="386" t="s">
        <v>10</v>
      </c>
      <c r="D251" s="386"/>
      <c r="E251" s="386"/>
    </row>
    <row r="252" spans="1:8" ht="12.75">
      <c r="A252" s="387" t="s">
        <v>1128</v>
      </c>
      <c r="B252" s="387"/>
      <c r="C252" s="387"/>
      <c r="D252" s="373" t="s">
        <v>156</v>
      </c>
      <c r="E252" s="373"/>
      <c r="F252" s="373"/>
      <c r="G252" s="373"/>
      <c r="H252" s="373"/>
    </row>
    <row r="253" spans="1:8" ht="12.75">
      <c r="A253" s="386" t="s">
        <v>1129</v>
      </c>
      <c r="B253" s="386"/>
      <c r="C253" s="386"/>
      <c r="D253" s="371">
        <v>20</v>
      </c>
      <c r="E253" s="374"/>
      <c r="F253" s="374"/>
      <c r="G253" s="374"/>
      <c r="H253" s="374"/>
    </row>
    <row r="254" spans="1:8" ht="12.75">
      <c r="A254" s="386" t="s">
        <v>1130</v>
      </c>
      <c r="B254" s="386"/>
      <c r="C254" s="386"/>
      <c r="D254" s="371">
        <v>20</v>
      </c>
      <c r="E254" s="374"/>
      <c r="F254" s="374"/>
      <c r="G254" s="374"/>
      <c r="H254" s="374"/>
    </row>
    <row r="255" spans="1:8" ht="12.75">
      <c r="A255" s="386" t="s">
        <v>377</v>
      </c>
      <c r="B255" s="386"/>
      <c r="C255" s="386"/>
      <c r="D255" s="372">
        <f>IF(D253=0,,D254/D253*100)</f>
        <v>100</v>
      </c>
      <c r="E255" s="376"/>
      <c r="F255" s="376"/>
      <c r="G255" s="376"/>
      <c r="H255" s="376"/>
    </row>
    <row r="256" spans="1:5" ht="12.75">
      <c r="A256" s="56"/>
      <c r="B256" s="56"/>
      <c r="C256" s="56"/>
      <c r="D256" s="56"/>
      <c r="E256" s="56"/>
    </row>
    <row r="257" spans="1:5" ht="12.75">
      <c r="A257" s="55" t="s">
        <v>1126</v>
      </c>
      <c r="B257" s="57" t="s">
        <v>1127</v>
      </c>
      <c r="C257" s="386" t="s">
        <v>1371</v>
      </c>
      <c r="D257" s="386"/>
      <c r="E257" s="386"/>
    </row>
    <row r="258" spans="1:8" ht="12.75">
      <c r="A258" s="386" t="s">
        <v>1134</v>
      </c>
      <c r="B258" s="386"/>
      <c r="C258" s="386"/>
      <c r="D258" s="371">
        <v>1</v>
      </c>
      <c r="E258" s="374"/>
      <c r="F258" s="374"/>
      <c r="G258" s="374"/>
      <c r="H258" s="374"/>
    </row>
    <row r="259" spans="1:8" ht="12.75">
      <c r="A259" s="386" t="s">
        <v>1130</v>
      </c>
      <c r="B259" s="386"/>
      <c r="C259" s="386"/>
      <c r="D259" s="371">
        <v>1</v>
      </c>
      <c r="E259" s="374"/>
      <c r="F259" s="374"/>
      <c r="G259" s="374"/>
      <c r="H259" s="374"/>
    </row>
    <row r="260" spans="1:8" ht="12.75">
      <c r="A260" s="386" t="s">
        <v>377</v>
      </c>
      <c r="B260" s="386"/>
      <c r="C260" s="386"/>
      <c r="D260" s="372">
        <f>IF(D258=0,,D259/D258*100)</f>
        <v>100</v>
      </c>
      <c r="E260" s="376"/>
      <c r="F260" s="376"/>
      <c r="G260" s="376"/>
      <c r="H260" s="376"/>
    </row>
    <row r="261" spans="1:8" ht="12.75">
      <c r="A261" s="386"/>
      <c r="B261" s="386"/>
      <c r="C261" s="386"/>
      <c r="D261" s="371"/>
      <c r="E261" s="374"/>
      <c r="F261" s="374"/>
      <c r="G261" s="374"/>
      <c r="H261" s="374"/>
    </row>
    <row r="263" spans="1:8" ht="12.75">
      <c r="A263" s="334" t="s">
        <v>375</v>
      </c>
      <c r="B263" s="334"/>
      <c r="C263" s="334"/>
      <c r="D263" s="334"/>
      <c r="E263" s="334"/>
      <c r="F263" s="334"/>
      <c r="G263" s="334"/>
      <c r="H263" s="222"/>
    </row>
    <row r="264" spans="1:8" ht="12.75">
      <c r="A264" s="336" t="s">
        <v>315</v>
      </c>
      <c r="B264" s="337"/>
      <c r="C264" s="337"/>
      <c r="D264" s="337"/>
      <c r="E264" s="337"/>
      <c r="F264" s="337"/>
      <c r="G264" s="337"/>
      <c r="H264" s="377"/>
    </row>
    <row r="265" spans="1:8" ht="12.75">
      <c r="A265" s="337"/>
      <c r="B265" s="337"/>
      <c r="C265" s="337"/>
      <c r="D265" s="337"/>
      <c r="E265" s="337"/>
      <c r="F265" s="337"/>
      <c r="G265" s="337"/>
      <c r="H265" s="377"/>
    </row>
    <row r="266" spans="1:8" ht="12.75">
      <c r="A266" s="337"/>
      <c r="B266" s="337"/>
      <c r="C266" s="337"/>
      <c r="D266" s="337"/>
      <c r="E266" s="337"/>
      <c r="F266" s="337"/>
      <c r="G266" s="337"/>
      <c r="H266" s="377"/>
    </row>
    <row r="268" spans="1:5" ht="12.75">
      <c r="A268" s="386" t="s">
        <v>389</v>
      </c>
      <c r="B268" s="386"/>
      <c r="C268" s="386" t="s">
        <v>1246</v>
      </c>
      <c r="D268" s="386"/>
      <c r="E268" s="386"/>
    </row>
    <row r="269" spans="1:5" ht="12.75">
      <c r="A269" s="55" t="s">
        <v>1124</v>
      </c>
      <c r="B269" s="55"/>
      <c r="C269" s="386" t="s">
        <v>1372</v>
      </c>
      <c r="D269" s="386"/>
      <c r="E269" s="386"/>
    </row>
    <row r="270" spans="1:5" ht="12.75">
      <c r="A270" s="386" t="s">
        <v>1125</v>
      </c>
      <c r="B270" s="386"/>
      <c r="C270" s="386" t="s">
        <v>1277</v>
      </c>
      <c r="D270" s="386"/>
      <c r="E270" s="386"/>
    </row>
    <row r="271" spans="1:5" ht="12.75">
      <c r="A271" s="55" t="s">
        <v>1126</v>
      </c>
      <c r="B271" s="57" t="s">
        <v>1127</v>
      </c>
      <c r="C271" s="386" t="s">
        <v>1373</v>
      </c>
      <c r="D271" s="386"/>
      <c r="E271" s="386"/>
    </row>
    <row r="272" spans="1:8" ht="12.75">
      <c r="A272" s="387" t="s">
        <v>1128</v>
      </c>
      <c r="B272" s="387"/>
      <c r="C272" s="387"/>
      <c r="D272" s="373" t="s">
        <v>156</v>
      </c>
      <c r="E272" s="373"/>
      <c r="F272" s="373"/>
      <c r="G272" s="373"/>
      <c r="H272" s="373"/>
    </row>
    <row r="273" spans="1:8" ht="12.75">
      <c r="A273" s="386" t="s">
        <v>1129</v>
      </c>
      <c r="B273" s="386"/>
      <c r="C273" s="386"/>
      <c r="D273" s="371">
        <v>14</v>
      </c>
      <c r="E273" s="374"/>
      <c r="F273" s="374"/>
      <c r="G273" s="374"/>
      <c r="H273" s="374"/>
    </row>
    <row r="274" spans="1:8" ht="12.75">
      <c r="A274" s="386" t="s">
        <v>1130</v>
      </c>
      <c r="B274" s="386"/>
      <c r="C274" s="386"/>
      <c r="D274" s="371">
        <v>18</v>
      </c>
      <c r="E274" s="374"/>
      <c r="F274" s="374"/>
      <c r="G274" s="374"/>
      <c r="H274" s="374"/>
    </row>
    <row r="275" spans="1:8" ht="12.75">
      <c r="A275" s="386" t="s">
        <v>377</v>
      </c>
      <c r="B275" s="386"/>
      <c r="C275" s="386"/>
      <c r="D275" s="372">
        <f>IF(D273=0,,D274/D273*100)</f>
        <v>128.57142857142858</v>
      </c>
      <c r="E275" s="376"/>
      <c r="F275" s="376"/>
      <c r="G275" s="376"/>
      <c r="H275" s="376"/>
    </row>
    <row r="276" spans="1:5" ht="12.75">
      <c r="A276" s="56"/>
      <c r="B276" s="56"/>
      <c r="C276" s="56"/>
      <c r="D276" s="56"/>
      <c r="E276" s="56"/>
    </row>
    <row r="277" spans="1:5" ht="12.75">
      <c r="A277" s="55" t="s">
        <v>1126</v>
      </c>
      <c r="B277" s="57" t="s">
        <v>1127</v>
      </c>
      <c r="C277" s="386" t="s">
        <v>1374</v>
      </c>
      <c r="D277" s="386"/>
      <c r="E277" s="386"/>
    </row>
    <row r="278" spans="1:8" ht="12.75">
      <c r="A278" s="386" t="s">
        <v>1134</v>
      </c>
      <c r="B278" s="386"/>
      <c r="C278" s="386"/>
      <c r="D278" s="371">
        <v>40</v>
      </c>
      <c r="E278" s="374"/>
      <c r="F278" s="374"/>
      <c r="G278" s="374"/>
      <c r="H278" s="374"/>
    </row>
    <row r="279" spans="1:8" ht="12.75">
      <c r="A279" s="386" t="s">
        <v>1130</v>
      </c>
      <c r="B279" s="386"/>
      <c r="C279" s="386"/>
      <c r="D279" s="371">
        <v>40</v>
      </c>
      <c r="E279" s="374"/>
      <c r="F279" s="374"/>
      <c r="G279" s="374"/>
      <c r="H279" s="374"/>
    </row>
    <row r="280" spans="1:8" ht="12.75">
      <c r="A280" s="386" t="s">
        <v>377</v>
      </c>
      <c r="B280" s="386"/>
      <c r="C280" s="386"/>
      <c r="D280" s="372">
        <f>IF(D278=0,,D279/D278*100)</f>
        <v>100</v>
      </c>
      <c r="E280" s="376"/>
      <c r="F280" s="376"/>
      <c r="G280" s="376"/>
      <c r="H280" s="376"/>
    </row>
    <row r="281" spans="1:8" ht="12.75">
      <c r="A281" s="386"/>
      <c r="B281" s="386"/>
      <c r="C281" s="386"/>
      <c r="D281" s="371"/>
      <c r="E281" s="374"/>
      <c r="F281" s="374"/>
      <c r="G281" s="374"/>
      <c r="H281" s="374"/>
    </row>
    <row r="283" spans="1:8" ht="12.75">
      <c r="A283" s="334" t="s">
        <v>375</v>
      </c>
      <c r="B283" s="334"/>
      <c r="C283" s="334"/>
      <c r="D283" s="334"/>
      <c r="E283" s="334"/>
      <c r="F283" s="334"/>
      <c r="G283" s="334"/>
      <c r="H283" s="222"/>
    </row>
    <row r="284" spans="1:8" ht="12.75">
      <c r="A284" s="336" t="s">
        <v>316</v>
      </c>
      <c r="B284" s="336"/>
      <c r="C284" s="336"/>
      <c r="D284" s="336"/>
      <c r="E284" s="336"/>
      <c r="F284" s="336"/>
      <c r="G284" s="336"/>
      <c r="H284" s="336"/>
    </row>
    <row r="285" spans="1:8" ht="12.75">
      <c r="A285" s="336"/>
      <c r="B285" s="336"/>
      <c r="C285" s="336"/>
      <c r="D285" s="336"/>
      <c r="E285" s="336"/>
      <c r="F285" s="336"/>
      <c r="G285" s="336"/>
      <c r="H285" s="336"/>
    </row>
    <row r="286" spans="1:8" ht="12.75">
      <c r="A286" s="336"/>
      <c r="B286" s="336"/>
      <c r="C286" s="336"/>
      <c r="D286" s="336"/>
      <c r="E286" s="336"/>
      <c r="F286" s="336"/>
      <c r="G286" s="336"/>
      <c r="H286" s="336"/>
    </row>
    <row r="288" spans="1:5" ht="12.75">
      <c r="A288" s="386" t="s">
        <v>389</v>
      </c>
      <c r="B288" s="386"/>
      <c r="C288" s="386" t="s">
        <v>1375</v>
      </c>
      <c r="D288" s="386"/>
      <c r="E288" s="386"/>
    </row>
    <row r="289" spans="1:5" ht="12.75">
      <c r="A289" s="55" t="s">
        <v>1124</v>
      </c>
      <c r="B289" s="55"/>
      <c r="C289" s="386" t="s">
        <v>1376</v>
      </c>
      <c r="D289" s="386"/>
      <c r="E289" s="386"/>
    </row>
    <row r="290" spans="1:5" ht="12.75">
      <c r="A290" s="386" t="s">
        <v>1125</v>
      </c>
      <c r="B290" s="386"/>
      <c r="C290" s="386" t="s">
        <v>1277</v>
      </c>
      <c r="D290" s="386"/>
      <c r="E290" s="386"/>
    </row>
    <row r="291" spans="1:5" ht="12.75">
      <c r="A291" s="55" t="s">
        <v>1126</v>
      </c>
      <c r="B291" s="57" t="s">
        <v>1127</v>
      </c>
      <c r="C291" s="386" t="s">
        <v>1377</v>
      </c>
      <c r="D291" s="386"/>
      <c r="E291" s="386"/>
    </row>
    <row r="292" spans="1:8" ht="12.75">
      <c r="A292" s="387" t="s">
        <v>1128</v>
      </c>
      <c r="B292" s="387"/>
      <c r="C292" s="387"/>
      <c r="D292" s="373" t="s">
        <v>156</v>
      </c>
      <c r="E292" s="373"/>
      <c r="F292" s="373"/>
      <c r="G292" s="373"/>
      <c r="H292" s="373"/>
    </row>
    <row r="293" spans="1:8" ht="12.75">
      <c r="A293" s="386" t="s">
        <v>1129</v>
      </c>
      <c r="B293" s="386"/>
      <c r="C293" s="386"/>
      <c r="D293" s="371">
        <v>480</v>
      </c>
      <c r="E293" s="374"/>
      <c r="F293" s="374"/>
      <c r="G293" s="374"/>
      <c r="H293" s="374"/>
    </row>
    <row r="294" spans="1:8" ht="12.75">
      <c r="A294" s="386" t="s">
        <v>1130</v>
      </c>
      <c r="B294" s="386"/>
      <c r="C294" s="386"/>
      <c r="D294" s="371">
        <v>390</v>
      </c>
      <c r="E294" s="374"/>
      <c r="F294" s="374"/>
      <c r="G294" s="374"/>
      <c r="H294" s="374"/>
    </row>
    <row r="295" spans="1:8" ht="12.75">
      <c r="A295" s="386" t="s">
        <v>377</v>
      </c>
      <c r="B295" s="386"/>
      <c r="C295" s="386"/>
      <c r="D295" s="372">
        <f>IF(D293=0,,D294/D293*100)</f>
        <v>81.25</v>
      </c>
      <c r="E295" s="376"/>
      <c r="F295" s="376"/>
      <c r="G295" s="376"/>
      <c r="H295" s="376"/>
    </row>
    <row r="296" spans="1:5" ht="12.75">
      <c r="A296" s="56"/>
      <c r="B296" s="56"/>
      <c r="C296" s="56"/>
      <c r="D296" s="56"/>
      <c r="E296" s="56"/>
    </row>
    <row r="298" spans="1:8" ht="12.75">
      <c r="A298" s="334" t="s">
        <v>375</v>
      </c>
      <c r="B298" s="334"/>
      <c r="C298" s="334"/>
      <c r="D298" s="334"/>
      <c r="E298" s="334"/>
      <c r="F298" s="334"/>
      <c r="G298" s="334"/>
      <c r="H298" s="222"/>
    </row>
    <row r="299" spans="1:8" ht="12.75">
      <c r="A299" s="336" t="s">
        <v>317</v>
      </c>
      <c r="B299" s="336"/>
      <c r="C299" s="336"/>
      <c r="D299" s="336"/>
      <c r="E299" s="336"/>
      <c r="F299" s="336"/>
      <c r="G299" s="336"/>
      <c r="H299" s="336"/>
    </row>
    <row r="300" spans="1:8" ht="12.75">
      <c r="A300" s="336"/>
      <c r="B300" s="336"/>
      <c r="C300" s="336"/>
      <c r="D300" s="336"/>
      <c r="E300" s="336"/>
      <c r="F300" s="336"/>
      <c r="G300" s="336"/>
      <c r="H300" s="336"/>
    </row>
    <row r="301" spans="1:8" ht="12.75">
      <c r="A301" s="336"/>
      <c r="B301" s="336"/>
      <c r="C301" s="336"/>
      <c r="D301" s="336"/>
      <c r="E301" s="336"/>
      <c r="F301" s="336"/>
      <c r="G301" s="336"/>
      <c r="H301" s="336"/>
    </row>
    <row r="303" spans="1:5" ht="12.75">
      <c r="A303" s="386" t="s">
        <v>389</v>
      </c>
      <c r="B303" s="386"/>
      <c r="C303" s="386" t="s">
        <v>1546</v>
      </c>
      <c r="D303" s="386"/>
      <c r="E303" s="386"/>
    </row>
    <row r="304" spans="1:5" ht="12.75">
      <c r="A304" s="55" t="s">
        <v>1124</v>
      </c>
      <c r="B304" s="55"/>
      <c r="C304" s="386" t="s">
        <v>580</v>
      </c>
      <c r="D304" s="386"/>
      <c r="E304" s="386"/>
    </row>
    <row r="305" spans="1:5" ht="12.75">
      <c r="A305" s="386" t="s">
        <v>1125</v>
      </c>
      <c r="B305" s="386"/>
      <c r="C305" s="386" t="s">
        <v>1277</v>
      </c>
      <c r="D305" s="386"/>
      <c r="E305" s="386"/>
    </row>
    <row r="306" spans="1:5" ht="12.75">
      <c r="A306" s="55" t="s">
        <v>1126</v>
      </c>
      <c r="B306" s="57" t="s">
        <v>1127</v>
      </c>
      <c r="C306" s="386" t="s">
        <v>581</v>
      </c>
      <c r="D306" s="386"/>
      <c r="E306" s="386"/>
    </row>
    <row r="307" spans="1:8" ht="12.75">
      <c r="A307" s="387" t="s">
        <v>1128</v>
      </c>
      <c r="B307" s="387"/>
      <c r="C307" s="387"/>
      <c r="D307" s="373" t="s">
        <v>156</v>
      </c>
      <c r="E307" s="373"/>
      <c r="F307" s="373"/>
      <c r="G307" s="373"/>
      <c r="H307" s="373"/>
    </row>
    <row r="308" spans="1:8" ht="12.75">
      <c r="A308" s="386" t="s">
        <v>1129</v>
      </c>
      <c r="B308" s="386"/>
      <c r="C308" s="386"/>
      <c r="D308" s="371">
        <v>35</v>
      </c>
      <c r="E308" s="374"/>
      <c r="F308" s="374"/>
      <c r="G308" s="374"/>
      <c r="H308" s="374"/>
    </row>
    <row r="309" spans="1:8" ht="12.75">
      <c r="A309" s="386" t="s">
        <v>1130</v>
      </c>
      <c r="B309" s="386"/>
      <c r="C309" s="386"/>
      <c r="D309" s="371">
        <v>30</v>
      </c>
      <c r="E309" s="374"/>
      <c r="F309" s="374"/>
      <c r="G309" s="374"/>
      <c r="H309" s="374"/>
    </row>
    <row r="310" spans="1:8" ht="12.75">
      <c r="A310" s="386" t="s">
        <v>377</v>
      </c>
      <c r="B310" s="386"/>
      <c r="C310" s="386"/>
      <c r="D310" s="372">
        <f>IF(D308=0,,D309/D308*100)</f>
        <v>85.71428571428571</v>
      </c>
      <c r="E310" s="376"/>
      <c r="F310" s="376"/>
      <c r="G310" s="376"/>
      <c r="H310" s="376"/>
    </row>
    <row r="311" spans="1:5" ht="12.75">
      <c r="A311" s="56"/>
      <c r="B311" s="56"/>
      <c r="C311" s="56"/>
      <c r="D311" s="56"/>
      <c r="E311" s="56"/>
    </row>
    <row r="312" spans="1:5" ht="12.75">
      <c r="A312" s="55" t="s">
        <v>1126</v>
      </c>
      <c r="B312" s="57" t="s">
        <v>1127</v>
      </c>
      <c r="C312" s="386" t="s">
        <v>582</v>
      </c>
      <c r="D312" s="386"/>
      <c r="E312" s="386"/>
    </row>
    <row r="313" spans="1:8" ht="12.75">
      <c r="A313" s="386" t="s">
        <v>1134</v>
      </c>
      <c r="B313" s="386"/>
      <c r="C313" s="386"/>
      <c r="D313" s="371">
        <v>80</v>
      </c>
      <c r="E313" s="374"/>
      <c r="F313" s="374"/>
      <c r="G313" s="374"/>
      <c r="H313" s="374"/>
    </row>
    <row r="314" spans="1:8" ht="12.75">
      <c r="A314" s="386" t="s">
        <v>1130</v>
      </c>
      <c r="B314" s="386"/>
      <c r="C314" s="386"/>
      <c r="D314" s="371">
        <v>56</v>
      </c>
      <c r="E314" s="374"/>
      <c r="F314" s="374"/>
      <c r="G314" s="374"/>
      <c r="H314" s="374"/>
    </row>
    <row r="315" spans="1:8" ht="12.75">
      <c r="A315" s="386" t="s">
        <v>377</v>
      </c>
      <c r="B315" s="386"/>
      <c r="C315" s="386"/>
      <c r="D315" s="372">
        <f>IF(D313=0,,D314/D313*100)</f>
        <v>70</v>
      </c>
      <c r="E315" s="376"/>
      <c r="F315" s="376"/>
      <c r="G315" s="376"/>
      <c r="H315" s="376"/>
    </row>
    <row r="316" spans="1:8" ht="12.75">
      <c r="A316" s="386"/>
      <c r="B316" s="386"/>
      <c r="C316" s="386"/>
      <c r="D316" s="371"/>
      <c r="E316" s="374"/>
      <c r="F316" s="374"/>
      <c r="G316" s="374"/>
      <c r="H316" s="374"/>
    </row>
    <row r="317" spans="1:5" ht="12.75">
      <c r="A317" s="55" t="s">
        <v>1126</v>
      </c>
      <c r="B317" s="57" t="s">
        <v>1127</v>
      </c>
      <c r="C317" s="386" t="s">
        <v>583</v>
      </c>
      <c r="D317" s="386"/>
      <c r="E317" s="386"/>
    </row>
    <row r="318" spans="1:8" ht="12.75">
      <c r="A318" s="386" t="s">
        <v>1134</v>
      </c>
      <c r="B318" s="386"/>
      <c r="C318" s="386"/>
      <c r="D318" s="371">
        <v>21</v>
      </c>
      <c r="E318" s="374"/>
      <c r="F318" s="374"/>
      <c r="G318" s="374"/>
      <c r="H318" s="374"/>
    </row>
    <row r="319" spans="1:8" ht="12.75">
      <c r="A319" s="386" t="s">
        <v>1130</v>
      </c>
      <c r="B319" s="386"/>
      <c r="C319" s="386"/>
      <c r="D319" s="371">
        <v>22</v>
      </c>
      <c r="E319" s="374"/>
      <c r="F319" s="374"/>
      <c r="G319" s="374"/>
      <c r="H319" s="374"/>
    </row>
    <row r="320" spans="1:8" ht="12.75">
      <c r="A320" s="386" t="s">
        <v>377</v>
      </c>
      <c r="B320" s="386"/>
      <c r="C320" s="386"/>
      <c r="D320" s="372">
        <f>IF(D318=0,,D319/D318*100)</f>
        <v>104.76190476190477</v>
      </c>
      <c r="E320" s="376"/>
      <c r="F320" s="376"/>
      <c r="G320" s="376"/>
      <c r="H320" s="376"/>
    </row>
    <row r="322" spans="1:8" ht="12.75">
      <c r="A322" s="334" t="s">
        <v>375</v>
      </c>
      <c r="B322" s="334"/>
      <c r="C322" s="334"/>
      <c r="D322" s="334"/>
      <c r="E322" s="334"/>
      <c r="F322" s="334"/>
      <c r="G322" s="334"/>
      <c r="H322" s="222"/>
    </row>
    <row r="323" spans="1:8" ht="12.75">
      <c r="A323" s="336" t="s">
        <v>318</v>
      </c>
      <c r="B323" s="337"/>
      <c r="C323" s="337"/>
      <c r="D323" s="337"/>
      <c r="E323" s="337"/>
      <c r="F323" s="337"/>
      <c r="G323" s="337"/>
      <c r="H323" s="377"/>
    </row>
    <row r="324" spans="1:8" ht="12.75">
      <c r="A324" s="337"/>
      <c r="B324" s="337"/>
      <c r="C324" s="337"/>
      <c r="D324" s="337"/>
      <c r="E324" s="337"/>
      <c r="F324" s="337"/>
      <c r="G324" s="337"/>
      <c r="H324" s="377"/>
    </row>
    <row r="325" spans="1:8" ht="12.75">
      <c r="A325" s="337"/>
      <c r="B325" s="337"/>
      <c r="C325" s="337"/>
      <c r="D325" s="337"/>
      <c r="E325" s="337"/>
      <c r="F325" s="337"/>
      <c r="G325" s="337"/>
      <c r="H325" s="377"/>
    </row>
    <row r="327" spans="1:5" ht="12.75">
      <c r="A327" s="386" t="s">
        <v>389</v>
      </c>
      <c r="B327" s="386"/>
      <c r="C327" s="386" t="s">
        <v>225</v>
      </c>
      <c r="D327" s="386"/>
      <c r="E327" s="386"/>
    </row>
    <row r="328" spans="1:5" ht="12.75">
      <c r="A328" s="55" t="s">
        <v>1124</v>
      </c>
      <c r="B328" s="55"/>
      <c r="C328" s="386" t="s">
        <v>584</v>
      </c>
      <c r="D328" s="386"/>
      <c r="E328" s="386"/>
    </row>
    <row r="329" spans="1:5" ht="12.75">
      <c r="A329" s="386" t="s">
        <v>1125</v>
      </c>
      <c r="B329" s="386"/>
      <c r="C329" s="386" t="s">
        <v>1277</v>
      </c>
      <c r="D329" s="386"/>
      <c r="E329" s="386"/>
    </row>
    <row r="330" spans="1:5" ht="12.75">
      <c r="A330" s="55" t="s">
        <v>1126</v>
      </c>
      <c r="B330" s="57" t="s">
        <v>1127</v>
      </c>
      <c r="C330" s="386" t="s">
        <v>56</v>
      </c>
      <c r="D330" s="386"/>
      <c r="E330" s="386"/>
    </row>
    <row r="331" spans="1:8" ht="12.75">
      <c r="A331" s="387" t="s">
        <v>1128</v>
      </c>
      <c r="B331" s="387"/>
      <c r="C331" s="387"/>
      <c r="D331" s="373" t="s">
        <v>156</v>
      </c>
      <c r="E331" s="373"/>
      <c r="F331" s="373"/>
      <c r="G331" s="373"/>
      <c r="H331" s="373"/>
    </row>
    <row r="332" spans="1:8" ht="12.75">
      <c r="A332" s="386" t="s">
        <v>1129</v>
      </c>
      <c r="B332" s="386"/>
      <c r="C332" s="386"/>
      <c r="D332" s="371">
        <v>0</v>
      </c>
      <c r="E332" s="374"/>
      <c r="F332" s="374"/>
      <c r="G332" s="374"/>
      <c r="H332" s="374"/>
    </row>
    <row r="333" spans="1:8" ht="12.75">
      <c r="A333" s="386" t="s">
        <v>1130</v>
      </c>
      <c r="B333" s="386"/>
      <c r="C333" s="386"/>
      <c r="D333" s="371">
        <v>0</v>
      </c>
      <c r="E333" s="374"/>
      <c r="F333" s="374"/>
      <c r="G333" s="374"/>
      <c r="H333" s="374"/>
    </row>
    <row r="334" spans="1:8" ht="12.75">
      <c r="A334" s="386" t="s">
        <v>377</v>
      </c>
      <c r="B334" s="386"/>
      <c r="C334" s="386"/>
      <c r="D334" s="372">
        <f>IF(D332=0,,D333/D332*100)</f>
        <v>0</v>
      </c>
      <c r="E334" s="376"/>
      <c r="F334" s="376"/>
      <c r="G334" s="376"/>
      <c r="H334" s="376"/>
    </row>
    <row r="335" spans="1:5" ht="12.75">
      <c r="A335" s="56"/>
      <c r="B335" s="56"/>
      <c r="C335" s="56"/>
      <c r="D335" s="56"/>
      <c r="E335" s="56"/>
    </row>
    <row r="337" spans="1:8" ht="12.75">
      <c r="A337" s="334" t="s">
        <v>375</v>
      </c>
      <c r="B337" s="334"/>
      <c r="C337" s="334"/>
      <c r="D337" s="334"/>
      <c r="E337" s="334"/>
      <c r="F337" s="334"/>
      <c r="G337" s="334"/>
      <c r="H337" s="222"/>
    </row>
    <row r="338" spans="1:8" ht="12.75">
      <c r="A338" s="336" t="s">
        <v>319</v>
      </c>
      <c r="B338" s="337"/>
      <c r="C338" s="337"/>
      <c r="D338" s="337"/>
      <c r="E338" s="337"/>
      <c r="F338" s="337"/>
      <c r="G338" s="337"/>
      <c r="H338" s="377"/>
    </row>
    <row r="339" spans="1:8" ht="12.75">
      <c r="A339" s="337"/>
      <c r="B339" s="337"/>
      <c r="C339" s="337"/>
      <c r="D339" s="337"/>
      <c r="E339" s="337"/>
      <c r="F339" s="337"/>
      <c r="G339" s="337"/>
      <c r="H339" s="377"/>
    </row>
    <row r="340" spans="1:8" ht="12.75">
      <c r="A340" s="337"/>
      <c r="B340" s="337"/>
      <c r="C340" s="337"/>
      <c r="D340" s="337"/>
      <c r="E340" s="337"/>
      <c r="F340" s="337"/>
      <c r="G340" s="337"/>
      <c r="H340" s="377"/>
    </row>
    <row r="342" spans="1:5" ht="12.75">
      <c r="A342" s="386" t="s">
        <v>389</v>
      </c>
      <c r="B342" s="386"/>
      <c r="C342" s="386" t="s">
        <v>224</v>
      </c>
      <c r="D342" s="386"/>
      <c r="E342" s="386"/>
    </row>
    <row r="343" spans="1:5" ht="12.75">
      <c r="A343" s="55" t="s">
        <v>1124</v>
      </c>
      <c r="B343" s="55"/>
      <c r="C343" s="386" t="s">
        <v>585</v>
      </c>
      <c r="D343" s="386"/>
      <c r="E343" s="386"/>
    </row>
    <row r="344" spans="1:5" ht="12.75">
      <c r="A344" s="386" t="s">
        <v>1125</v>
      </c>
      <c r="B344" s="386"/>
      <c r="C344" s="386" t="s">
        <v>1277</v>
      </c>
      <c r="D344" s="386"/>
      <c r="E344" s="386"/>
    </row>
    <row r="345" spans="1:5" ht="12.75">
      <c r="A345" s="55" t="s">
        <v>1126</v>
      </c>
      <c r="B345" s="57" t="s">
        <v>1127</v>
      </c>
      <c r="C345" s="386" t="s">
        <v>586</v>
      </c>
      <c r="D345" s="386"/>
      <c r="E345" s="386"/>
    </row>
    <row r="346" spans="1:8" ht="12.75">
      <c r="A346" s="387" t="s">
        <v>1128</v>
      </c>
      <c r="B346" s="387"/>
      <c r="C346" s="387"/>
      <c r="D346" s="373" t="s">
        <v>156</v>
      </c>
      <c r="E346" s="373"/>
      <c r="F346" s="373"/>
      <c r="G346" s="373"/>
      <c r="H346" s="373"/>
    </row>
    <row r="347" spans="1:8" ht="12.75">
      <c r="A347" s="386" t="s">
        <v>1129</v>
      </c>
      <c r="B347" s="386"/>
      <c r="C347" s="386"/>
      <c r="D347" s="371">
        <v>0</v>
      </c>
      <c r="E347" s="374"/>
      <c r="F347" s="374"/>
      <c r="G347" s="374"/>
      <c r="H347" s="374"/>
    </row>
    <row r="348" spans="1:8" ht="12.75">
      <c r="A348" s="386" t="s">
        <v>1130</v>
      </c>
      <c r="B348" s="386"/>
      <c r="C348" s="386"/>
      <c r="D348" s="371">
        <v>0</v>
      </c>
      <c r="E348" s="374"/>
      <c r="F348" s="374"/>
      <c r="G348" s="374"/>
      <c r="H348" s="374"/>
    </row>
    <row r="349" spans="1:8" ht="12.75">
      <c r="A349" s="386" t="s">
        <v>377</v>
      </c>
      <c r="B349" s="386"/>
      <c r="C349" s="386"/>
      <c r="D349" s="372">
        <f>IF(D347=0,,D348/D347*100)</f>
        <v>0</v>
      </c>
      <c r="E349" s="376"/>
      <c r="F349" s="376"/>
      <c r="G349" s="376"/>
      <c r="H349" s="376"/>
    </row>
    <row r="350" spans="1:5" ht="12.75">
      <c r="A350" s="56"/>
      <c r="B350" s="56"/>
      <c r="C350" s="56"/>
      <c r="D350" s="56"/>
      <c r="E350" s="56"/>
    </row>
    <row r="352" spans="1:8" ht="12.75">
      <c r="A352" s="334" t="s">
        <v>375</v>
      </c>
      <c r="B352" s="334"/>
      <c r="C352" s="334"/>
      <c r="D352" s="334"/>
      <c r="E352" s="334"/>
      <c r="F352" s="334"/>
      <c r="G352" s="334"/>
      <c r="H352" s="222"/>
    </row>
    <row r="353" spans="1:8" ht="12.75" customHeight="1">
      <c r="A353" s="336" t="s">
        <v>319</v>
      </c>
      <c r="B353" s="337"/>
      <c r="C353" s="337"/>
      <c r="D353" s="337"/>
      <c r="E353" s="337"/>
      <c r="F353" s="337"/>
      <c r="G353" s="337"/>
      <c r="H353" s="377"/>
    </row>
    <row r="354" spans="1:8" ht="12.75">
      <c r="A354" s="337"/>
      <c r="B354" s="337"/>
      <c r="C354" s="337"/>
      <c r="D354" s="337"/>
      <c r="E354" s="337"/>
      <c r="F354" s="337"/>
      <c r="G354" s="337"/>
      <c r="H354" s="377"/>
    </row>
    <row r="355" spans="1:8" ht="12.75">
      <c r="A355" s="337"/>
      <c r="B355" s="337"/>
      <c r="C355" s="337"/>
      <c r="D355" s="337"/>
      <c r="E355" s="337"/>
      <c r="F355" s="337"/>
      <c r="G355" s="337"/>
      <c r="H355" s="377"/>
    </row>
  </sheetData>
  <sheetProtection/>
  <mergeCells count="223">
    <mergeCell ref="A347:C347"/>
    <mergeCell ref="D347:H347"/>
    <mergeCell ref="A352:G352"/>
    <mergeCell ref="A353:H355"/>
    <mergeCell ref="A348:C348"/>
    <mergeCell ref="D348:H348"/>
    <mergeCell ref="A349:C349"/>
    <mergeCell ref="D349:H349"/>
    <mergeCell ref="C345:E345"/>
    <mergeCell ref="A337:G337"/>
    <mergeCell ref="A338:H340"/>
    <mergeCell ref="A342:B342"/>
    <mergeCell ref="C342:E342"/>
    <mergeCell ref="A346:C346"/>
    <mergeCell ref="D346:H346"/>
    <mergeCell ref="A333:C333"/>
    <mergeCell ref="D333:H333"/>
    <mergeCell ref="A334:C334"/>
    <mergeCell ref="D334:H334"/>
    <mergeCell ref="C343:E343"/>
    <mergeCell ref="A344:B344"/>
    <mergeCell ref="C344:E344"/>
    <mergeCell ref="A329:B329"/>
    <mergeCell ref="C329:E329"/>
    <mergeCell ref="C330:E330"/>
    <mergeCell ref="A331:C331"/>
    <mergeCell ref="D331:H331"/>
    <mergeCell ref="A332:C332"/>
    <mergeCell ref="D332:H332"/>
    <mergeCell ref="D319:H319"/>
    <mergeCell ref="A320:C320"/>
    <mergeCell ref="D320:H320"/>
    <mergeCell ref="A327:B327"/>
    <mergeCell ref="C327:E327"/>
    <mergeCell ref="C328:E328"/>
    <mergeCell ref="A315:C315"/>
    <mergeCell ref="D315:H315"/>
    <mergeCell ref="A316:C316"/>
    <mergeCell ref="D316:H316"/>
    <mergeCell ref="A322:G322"/>
    <mergeCell ref="A323:H325"/>
    <mergeCell ref="C317:E317"/>
    <mergeCell ref="A318:C318"/>
    <mergeCell ref="D318:H318"/>
    <mergeCell ref="A319:C319"/>
    <mergeCell ref="A310:C310"/>
    <mergeCell ref="D310:H310"/>
    <mergeCell ref="C312:E312"/>
    <mergeCell ref="A313:C313"/>
    <mergeCell ref="D313:H313"/>
    <mergeCell ref="A314:C314"/>
    <mergeCell ref="D314:H314"/>
    <mergeCell ref="A307:C307"/>
    <mergeCell ref="D307:H307"/>
    <mergeCell ref="A308:C308"/>
    <mergeCell ref="D308:H308"/>
    <mergeCell ref="A309:C309"/>
    <mergeCell ref="D309:H309"/>
    <mergeCell ref="A270:B270"/>
    <mergeCell ref="C270:E270"/>
    <mergeCell ref="C304:E304"/>
    <mergeCell ref="A305:B305"/>
    <mergeCell ref="C305:E305"/>
    <mergeCell ref="C306:E306"/>
    <mergeCell ref="A261:C261"/>
    <mergeCell ref="D261:H261"/>
    <mergeCell ref="A263:G263"/>
    <mergeCell ref="A264:H266"/>
    <mergeCell ref="A303:B303"/>
    <mergeCell ref="C303:E303"/>
    <mergeCell ref="A268:B268"/>
    <mergeCell ref="C268:E268"/>
    <mergeCell ref="A275:C275"/>
    <mergeCell ref="C269:E269"/>
    <mergeCell ref="C257:E257"/>
    <mergeCell ref="A258:C258"/>
    <mergeCell ref="D258:H258"/>
    <mergeCell ref="A259:C259"/>
    <mergeCell ref="D259:H259"/>
    <mergeCell ref="A260:C260"/>
    <mergeCell ref="D260:H260"/>
    <mergeCell ref="A253:C253"/>
    <mergeCell ref="D253:H253"/>
    <mergeCell ref="A254:C254"/>
    <mergeCell ref="D254:H254"/>
    <mergeCell ref="A255:C255"/>
    <mergeCell ref="D255:H255"/>
    <mergeCell ref="D192:D194"/>
    <mergeCell ref="B186:B188"/>
    <mergeCell ref="C186:C188"/>
    <mergeCell ref="D186:D188"/>
    <mergeCell ref="B180:B182"/>
    <mergeCell ref="A252:C252"/>
    <mergeCell ref="D252:H252"/>
    <mergeCell ref="A5:C8"/>
    <mergeCell ref="A24:H24"/>
    <mergeCell ref="A25:H26"/>
    <mergeCell ref="A49:H49"/>
    <mergeCell ref="B177:B179"/>
    <mergeCell ref="C177:C179"/>
    <mergeCell ref="D177:D179"/>
    <mergeCell ref="A50:H51"/>
    <mergeCell ref="A102:H102"/>
    <mergeCell ref="A103:H104"/>
    <mergeCell ref="A125:H125"/>
    <mergeCell ref="A84:H84"/>
    <mergeCell ref="A85:H86"/>
    <mergeCell ref="A126:H127"/>
    <mergeCell ref="A154:H154"/>
    <mergeCell ref="A155:H156"/>
    <mergeCell ref="A169:D169"/>
    <mergeCell ref="E169:H169"/>
    <mergeCell ref="A144:H144"/>
    <mergeCell ref="A145:H146"/>
    <mergeCell ref="A164:H164"/>
    <mergeCell ref="A165:H166"/>
    <mergeCell ref="B171:B173"/>
    <mergeCell ref="C171:C173"/>
    <mergeCell ref="D171:D173"/>
    <mergeCell ref="B174:B176"/>
    <mergeCell ref="C174:C176"/>
    <mergeCell ref="D174:D176"/>
    <mergeCell ref="A204:H206"/>
    <mergeCell ref="A209:B209"/>
    <mergeCell ref="C209:E209"/>
    <mergeCell ref="C180:C182"/>
    <mergeCell ref="D180:D182"/>
    <mergeCell ref="B183:B185"/>
    <mergeCell ref="C183:C185"/>
    <mergeCell ref="D183:D185"/>
    <mergeCell ref="B192:B194"/>
    <mergeCell ref="C192:C194"/>
    <mergeCell ref="A211:B211"/>
    <mergeCell ref="C211:E211"/>
    <mergeCell ref="C212:E212"/>
    <mergeCell ref="A213:C213"/>
    <mergeCell ref="D213:H213"/>
    <mergeCell ref="B189:B191"/>
    <mergeCell ref="C189:C191"/>
    <mergeCell ref="D189:D191"/>
    <mergeCell ref="C210:E210"/>
    <mergeCell ref="A203:G203"/>
    <mergeCell ref="A214:C214"/>
    <mergeCell ref="A215:C215"/>
    <mergeCell ref="A216:C216"/>
    <mergeCell ref="D221:H221"/>
    <mergeCell ref="A219:C219"/>
    <mergeCell ref="A220:C220"/>
    <mergeCell ref="D214:H214"/>
    <mergeCell ref="D215:H215"/>
    <mergeCell ref="A223:G223"/>
    <mergeCell ref="A224:H226"/>
    <mergeCell ref="D216:H216"/>
    <mergeCell ref="D219:H219"/>
    <mergeCell ref="D220:H220"/>
    <mergeCell ref="C218:E218"/>
    <mergeCell ref="A221:C221"/>
    <mergeCell ref="D233:H233"/>
    <mergeCell ref="D234:H234"/>
    <mergeCell ref="A228:B228"/>
    <mergeCell ref="C228:E228"/>
    <mergeCell ref="C229:E229"/>
    <mergeCell ref="A230:B230"/>
    <mergeCell ref="C230:E230"/>
    <mergeCell ref="A235:C235"/>
    <mergeCell ref="C237:E237"/>
    <mergeCell ref="A238:C238"/>
    <mergeCell ref="A239:C239"/>
    <mergeCell ref="D235:H235"/>
    <mergeCell ref="C231:E231"/>
    <mergeCell ref="A232:C232"/>
    <mergeCell ref="A233:C233"/>
    <mergeCell ref="A234:C234"/>
    <mergeCell ref="D232:H232"/>
    <mergeCell ref="A240:C240"/>
    <mergeCell ref="A241:C241"/>
    <mergeCell ref="D238:H238"/>
    <mergeCell ref="D239:H239"/>
    <mergeCell ref="D240:H240"/>
    <mergeCell ref="D241:H241"/>
    <mergeCell ref="C249:E249"/>
    <mergeCell ref="A250:B250"/>
    <mergeCell ref="C250:E250"/>
    <mergeCell ref="C251:E251"/>
    <mergeCell ref="A243:G243"/>
    <mergeCell ref="A244:H246"/>
    <mergeCell ref="A248:B248"/>
    <mergeCell ref="C248:E248"/>
    <mergeCell ref="C271:E271"/>
    <mergeCell ref="D278:H278"/>
    <mergeCell ref="C277:E277"/>
    <mergeCell ref="A278:C278"/>
    <mergeCell ref="D272:H272"/>
    <mergeCell ref="D273:H273"/>
    <mergeCell ref="D274:H274"/>
    <mergeCell ref="D275:H275"/>
    <mergeCell ref="A272:C272"/>
    <mergeCell ref="A273:C273"/>
    <mergeCell ref="A283:G283"/>
    <mergeCell ref="A279:C279"/>
    <mergeCell ref="A280:C280"/>
    <mergeCell ref="A281:C281"/>
    <mergeCell ref="A274:C274"/>
    <mergeCell ref="D279:H279"/>
    <mergeCell ref="D280:H280"/>
    <mergeCell ref="D281:H281"/>
    <mergeCell ref="A290:B290"/>
    <mergeCell ref="C290:E290"/>
    <mergeCell ref="C291:E291"/>
    <mergeCell ref="A292:C292"/>
    <mergeCell ref="D292:H292"/>
    <mergeCell ref="A284:H286"/>
    <mergeCell ref="A288:B288"/>
    <mergeCell ref="C288:E288"/>
    <mergeCell ref="C289:E289"/>
    <mergeCell ref="A299:H301"/>
    <mergeCell ref="D293:H293"/>
    <mergeCell ref="D294:H294"/>
    <mergeCell ref="D295:H295"/>
    <mergeCell ref="A293:C293"/>
    <mergeCell ref="A294:C294"/>
    <mergeCell ref="A295:C295"/>
    <mergeCell ref="A298:G298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12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2" width="7.140625" style="0" customWidth="1"/>
    <col min="4" max="4" width="22.8515625" style="0" customWidth="1"/>
    <col min="5" max="7" width="10.140625" style="0" customWidth="1"/>
  </cols>
  <sheetData>
    <row r="2" ht="12.75">
      <c r="A2" s="130" t="s">
        <v>1379</v>
      </c>
    </row>
    <row r="4" spans="1:7" ht="23.2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3.25" customHeight="1">
      <c r="A5" s="347" t="s">
        <v>1378</v>
      </c>
      <c r="B5" s="348"/>
      <c r="C5" s="349"/>
      <c r="D5" s="48" t="s">
        <v>378</v>
      </c>
      <c r="E5" s="215">
        <f>SUM(E6:E8)</f>
        <v>452266</v>
      </c>
      <c r="F5" s="215">
        <f>SUM(F6:F8)</f>
        <v>358531.13</v>
      </c>
      <c r="G5" s="155">
        <f>SUM(H66)</f>
        <v>79.27439383017959</v>
      </c>
    </row>
    <row r="6" spans="1:7" ht="23.25" customHeight="1">
      <c r="A6" s="350"/>
      <c r="B6" s="351"/>
      <c r="C6" s="352"/>
      <c r="D6" s="69" t="s">
        <v>1115</v>
      </c>
      <c r="E6" s="87">
        <f>SUM(E64)</f>
        <v>452266</v>
      </c>
      <c r="F6" s="87">
        <f>SUM(E65)</f>
        <v>358531.13</v>
      </c>
      <c r="G6" s="88">
        <f>SUM(E66)</f>
        <v>79.27439383017959</v>
      </c>
    </row>
    <row r="7" spans="1:7" ht="23.25" customHeight="1">
      <c r="A7" s="350"/>
      <c r="B7" s="351"/>
      <c r="C7" s="352"/>
      <c r="D7" s="69" t="s">
        <v>1116</v>
      </c>
      <c r="E7" s="87">
        <f>SUM(F64)</f>
        <v>0</v>
      </c>
      <c r="F7" s="87">
        <f>SUM(F65)</f>
        <v>0</v>
      </c>
      <c r="G7" s="88">
        <f>SUM(F66)</f>
        <v>0</v>
      </c>
    </row>
    <row r="8" spans="1:7" ht="23.25" customHeight="1">
      <c r="A8" s="353"/>
      <c r="B8" s="354"/>
      <c r="C8" s="355"/>
      <c r="D8" s="69" t="s">
        <v>381</v>
      </c>
      <c r="E8" s="87">
        <f>SUM(G64)</f>
        <v>0</v>
      </c>
      <c r="F8" s="87">
        <f>SUM(G65)</f>
        <v>0</v>
      </c>
      <c r="G8" s="88">
        <f>SUM(G66)</f>
        <v>0</v>
      </c>
    </row>
    <row r="11" spans="1:8" s="142" customFormat="1" ht="19.5" customHeight="1">
      <c r="A11" s="135" t="s">
        <v>1379</v>
      </c>
      <c r="B11" s="136"/>
      <c r="C11" s="137"/>
      <c r="D11" s="138"/>
      <c r="E11" s="139">
        <f>SUM(E32,E49)</f>
        <v>452266</v>
      </c>
      <c r="F11" s="139">
        <f>SUM(F32,F49)</f>
        <v>358531.13</v>
      </c>
      <c r="G11" s="139">
        <f>SUM(G32,G49)</f>
        <v>446452</v>
      </c>
      <c r="H11" s="139">
        <f>IF(E11=0,,F11/E11*100)</f>
        <v>79.27439383017959</v>
      </c>
    </row>
    <row r="12" spans="1:8" s="142" customFormat="1" ht="19.5" customHeight="1">
      <c r="A12" s="18" t="s">
        <v>1496</v>
      </c>
      <c r="B12" s="62" t="s">
        <v>1380</v>
      </c>
      <c r="C12" s="27" t="s">
        <v>389</v>
      </c>
      <c r="D12" s="19" t="s">
        <v>1381</v>
      </c>
      <c r="E12" s="40" t="s">
        <v>376</v>
      </c>
      <c r="F12" s="40" t="s">
        <v>152</v>
      </c>
      <c r="G12" s="40" t="s">
        <v>153</v>
      </c>
      <c r="H12" s="18" t="s">
        <v>377</v>
      </c>
    </row>
    <row r="13" spans="1:8" s="142" customFormat="1" ht="19.5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80"/>
    </row>
    <row r="14" spans="1:8" s="142" customFormat="1" ht="19.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SUM(E15:E25)</f>
        <v>447670</v>
      </c>
      <c r="F14" s="63">
        <f>SUM(F15:F25)</f>
        <v>354704.37000000005</v>
      </c>
      <c r="G14" s="63">
        <f>SUM(G15:G25)</f>
        <v>441626</v>
      </c>
      <c r="H14" s="63">
        <f>SUM(H15:H25)</f>
        <v>372.0933627925313</v>
      </c>
    </row>
    <row r="15" spans="1:8" s="142" customFormat="1" ht="19.5" customHeight="1">
      <c r="A15" s="32">
        <v>61</v>
      </c>
      <c r="B15" s="73" t="s">
        <v>1382</v>
      </c>
      <c r="C15" s="32" t="s">
        <v>892</v>
      </c>
      <c r="D15" s="153" t="s">
        <v>1572</v>
      </c>
      <c r="E15" s="66">
        <v>230300</v>
      </c>
      <c r="F15" s="66">
        <v>198364.15</v>
      </c>
      <c r="G15" s="66">
        <v>226177</v>
      </c>
      <c r="H15" s="34">
        <f aca="true" t="shared" si="0" ref="H15:H32">IF(E15=0,,F15/E15*100)</f>
        <v>86.1329353017803</v>
      </c>
    </row>
    <row r="16" spans="1:8" s="142" customFormat="1" ht="19.5" customHeight="1">
      <c r="A16" s="32">
        <v>62</v>
      </c>
      <c r="B16" s="73" t="s">
        <v>1383</v>
      </c>
      <c r="C16" s="32" t="s">
        <v>892</v>
      </c>
      <c r="D16" s="153" t="s">
        <v>1107</v>
      </c>
      <c r="E16" s="66">
        <v>81000</v>
      </c>
      <c r="F16" s="66">
        <v>73329.62</v>
      </c>
      <c r="G16" s="66">
        <v>78659</v>
      </c>
      <c r="H16" s="34">
        <f t="shared" si="0"/>
        <v>90.53039506172838</v>
      </c>
    </row>
    <row r="17" spans="1:8" s="142" customFormat="1" ht="19.5" customHeight="1">
      <c r="A17" s="32">
        <v>631</v>
      </c>
      <c r="B17" s="73" t="s">
        <v>1384</v>
      </c>
      <c r="C17" s="32" t="s">
        <v>892</v>
      </c>
      <c r="D17" s="153" t="s">
        <v>982</v>
      </c>
      <c r="E17" s="66">
        <v>1400</v>
      </c>
      <c r="F17" s="66">
        <v>133.4</v>
      </c>
      <c r="G17" s="66">
        <v>1400</v>
      </c>
      <c r="H17" s="34">
        <f t="shared" si="0"/>
        <v>9.528571428571428</v>
      </c>
    </row>
    <row r="18" spans="1:8" s="142" customFormat="1" ht="19.5" customHeight="1">
      <c r="A18" s="32">
        <v>632</v>
      </c>
      <c r="B18" s="73" t="s">
        <v>1385</v>
      </c>
      <c r="C18" s="32" t="s">
        <v>892</v>
      </c>
      <c r="D18" s="153" t="s">
        <v>1581</v>
      </c>
      <c r="E18" s="66">
        <v>57000</v>
      </c>
      <c r="F18" s="66">
        <v>47139.23</v>
      </c>
      <c r="G18" s="66">
        <v>56300</v>
      </c>
      <c r="H18" s="34">
        <f t="shared" si="0"/>
        <v>82.70040350877194</v>
      </c>
    </row>
    <row r="19" spans="1:8" s="142" customFormat="1" ht="19.5" customHeight="1">
      <c r="A19" s="32">
        <v>633</v>
      </c>
      <c r="B19" s="73" t="s">
        <v>1386</v>
      </c>
      <c r="C19" s="32" t="s">
        <v>892</v>
      </c>
      <c r="D19" s="153" t="s">
        <v>1146</v>
      </c>
      <c r="E19" s="66">
        <v>20400</v>
      </c>
      <c r="F19" s="66">
        <v>9733.14</v>
      </c>
      <c r="G19" s="66">
        <v>20612</v>
      </c>
      <c r="H19" s="34">
        <f t="shared" si="0"/>
        <v>47.71147058823529</v>
      </c>
    </row>
    <row r="20" spans="1:8" s="142" customFormat="1" ht="19.5" customHeight="1">
      <c r="A20" s="32">
        <v>637</v>
      </c>
      <c r="B20" s="73" t="s">
        <v>1387</v>
      </c>
      <c r="C20" s="32" t="s">
        <v>892</v>
      </c>
      <c r="D20" s="153" t="s">
        <v>988</v>
      </c>
      <c r="E20" s="66">
        <v>57340</v>
      </c>
      <c r="F20" s="66">
        <v>25330.83</v>
      </c>
      <c r="G20" s="66">
        <v>57778</v>
      </c>
      <c r="H20" s="34">
        <f t="shared" si="0"/>
        <v>44.17654342518313</v>
      </c>
    </row>
    <row r="21" spans="1:8" s="142" customFormat="1" ht="19.5" customHeight="1">
      <c r="A21" s="65">
        <v>641</v>
      </c>
      <c r="B21" s="73" t="s">
        <v>1388</v>
      </c>
      <c r="C21" s="32" t="s">
        <v>892</v>
      </c>
      <c r="D21" s="151" t="s">
        <v>1681</v>
      </c>
      <c r="E21" s="66">
        <v>0</v>
      </c>
      <c r="F21" s="66">
        <v>647.98</v>
      </c>
      <c r="G21" s="66">
        <v>700</v>
      </c>
      <c r="H21" s="34">
        <f t="shared" si="0"/>
        <v>0</v>
      </c>
    </row>
    <row r="22" spans="1:8" s="142" customFormat="1" ht="19.5" customHeight="1">
      <c r="A22" s="65" t="s">
        <v>1636</v>
      </c>
      <c r="B22" s="73" t="s">
        <v>1680</v>
      </c>
      <c r="C22" s="65" t="s">
        <v>892</v>
      </c>
      <c r="D22" s="151" t="s">
        <v>1682</v>
      </c>
      <c r="E22" s="66">
        <v>230</v>
      </c>
      <c r="F22" s="66">
        <v>26.02</v>
      </c>
      <c r="G22" s="66">
        <v>0</v>
      </c>
      <c r="H22" s="34">
        <f t="shared" si="0"/>
        <v>11.31304347826087</v>
      </c>
    </row>
    <row r="23" spans="1:8" s="142" customFormat="1" ht="19.5" customHeight="1">
      <c r="A23" s="65">
        <v>637</v>
      </c>
      <c r="B23" s="73" t="s">
        <v>1389</v>
      </c>
      <c r="C23" s="65" t="s">
        <v>892</v>
      </c>
      <c r="D23" s="151" t="s">
        <v>1683</v>
      </c>
      <c r="E23" s="66">
        <v>0</v>
      </c>
      <c r="F23" s="66">
        <v>0</v>
      </c>
      <c r="G23" s="66">
        <v>0</v>
      </c>
      <c r="H23" s="34">
        <f t="shared" si="0"/>
        <v>0</v>
      </c>
    </row>
    <row r="24" spans="1:8" s="142" customFormat="1" ht="19.5" customHeight="1">
      <c r="A24" s="65" t="s">
        <v>1481</v>
      </c>
      <c r="B24" s="73" t="s">
        <v>1390</v>
      </c>
      <c r="C24" s="65" t="s">
        <v>892</v>
      </c>
      <c r="D24" s="151" t="s">
        <v>587</v>
      </c>
      <c r="E24" s="66">
        <v>0</v>
      </c>
      <c r="F24" s="66">
        <v>0</v>
      </c>
      <c r="G24" s="66">
        <v>0</v>
      </c>
      <c r="H24" s="34">
        <f t="shared" si="0"/>
        <v>0</v>
      </c>
    </row>
    <row r="25" spans="1:8" s="144" customFormat="1" ht="19.5" customHeight="1">
      <c r="A25" s="65" t="s">
        <v>1482</v>
      </c>
      <c r="B25" s="73" t="s">
        <v>1684</v>
      </c>
      <c r="C25" s="65" t="s">
        <v>892</v>
      </c>
      <c r="D25" s="151" t="s">
        <v>395</v>
      </c>
      <c r="E25" s="66">
        <v>0</v>
      </c>
      <c r="F25" s="66">
        <v>0</v>
      </c>
      <c r="G25" s="66">
        <v>0</v>
      </c>
      <c r="H25" s="66">
        <f t="shared" si="0"/>
        <v>0</v>
      </c>
    </row>
    <row r="26" spans="1:8" s="144" customFormat="1" ht="19.5" customHeight="1">
      <c r="A26" s="47" t="s">
        <v>266</v>
      </c>
      <c r="B26" s="47" t="s">
        <v>267</v>
      </c>
      <c r="C26" s="25" t="s">
        <v>387</v>
      </c>
      <c r="D26" s="17" t="s">
        <v>991</v>
      </c>
      <c r="E26" s="26">
        <f>SUM(E27)</f>
        <v>0</v>
      </c>
      <c r="F26" s="26">
        <f>SUM(F27)</f>
        <v>273.92</v>
      </c>
      <c r="G26" s="26">
        <f>SUM(G27)</f>
        <v>274</v>
      </c>
      <c r="H26" s="26">
        <f t="shared" si="0"/>
        <v>0</v>
      </c>
    </row>
    <row r="27" spans="1:8" s="144" customFormat="1" ht="19.5" customHeight="1">
      <c r="A27" s="65">
        <v>600</v>
      </c>
      <c r="B27" s="73" t="s">
        <v>1691</v>
      </c>
      <c r="C27" s="32" t="s">
        <v>732</v>
      </c>
      <c r="D27" s="70" t="s">
        <v>1517</v>
      </c>
      <c r="E27" s="66">
        <v>0</v>
      </c>
      <c r="F27" s="164">
        <v>273.92</v>
      </c>
      <c r="G27" s="164">
        <v>274</v>
      </c>
      <c r="H27" s="66">
        <f t="shared" si="0"/>
        <v>0</v>
      </c>
    </row>
    <row r="28" spans="1:8" s="144" customFormat="1" ht="19.5" customHeight="1">
      <c r="A28" s="47" t="s">
        <v>274</v>
      </c>
      <c r="B28" s="47" t="s">
        <v>275</v>
      </c>
      <c r="C28" s="25" t="s">
        <v>387</v>
      </c>
      <c r="D28" s="17" t="s">
        <v>276</v>
      </c>
      <c r="E28" s="26">
        <f>SUM(E29:E31)</f>
        <v>1596</v>
      </c>
      <c r="F28" s="26">
        <f>SUM(F29:F31)</f>
        <v>1552.24</v>
      </c>
      <c r="G28" s="26">
        <f>SUM(G29:G31)</f>
        <v>1552</v>
      </c>
      <c r="H28" s="26">
        <f>IF(E28=0,,F28/E28*100)</f>
        <v>97.25814536340852</v>
      </c>
    </row>
    <row r="29" spans="1:8" s="144" customFormat="1" ht="19.5" customHeight="1">
      <c r="A29" s="32">
        <v>611</v>
      </c>
      <c r="B29" s="73" t="s">
        <v>1685</v>
      </c>
      <c r="C29" s="32" t="s">
        <v>733</v>
      </c>
      <c r="D29" s="33" t="s">
        <v>1686</v>
      </c>
      <c r="E29" s="133">
        <v>1350</v>
      </c>
      <c r="F29" s="164">
        <v>1375.64</v>
      </c>
      <c r="G29" s="164">
        <v>1376</v>
      </c>
      <c r="H29" s="66">
        <f t="shared" si="0"/>
        <v>101.89925925925927</v>
      </c>
    </row>
    <row r="30" spans="1:8" s="144" customFormat="1" ht="19.5" customHeight="1">
      <c r="A30" s="32">
        <v>621</v>
      </c>
      <c r="B30" s="73" t="s">
        <v>1687</v>
      </c>
      <c r="C30" s="32" t="s">
        <v>733</v>
      </c>
      <c r="D30" s="33" t="s">
        <v>1686</v>
      </c>
      <c r="E30" s="133">
        <v>96</v>
      </c>
      <c r="F30" s="164">
        <v>157.88</v>
      </c>
      <c r="G30" s="164">
        <v>157</v>
      </c>
      <c r="H30" s="66">
        <f t="shared" si="0"/>
        <v>164.45833333333331</v>
      </c>
    </row>
    <row r="31" spans="1:8" s="144" customFormat="1" ht="19.5" customHeight="1">
      <c r="A31" s="32">
        <v>625002</v>
      </c>
      <c r="B31" s="73" t="s">
        <v>1688</v>
      </c>
      <c r="C31" s="32" t="s">
        <v>733</v>
      </c>
      <c r="D31" s="33" t="s">
        <v>1689</v>
      </c>
      <c r="E31" s="133">
        <v>150</v>
      </c>
      <c r="F31" s="164">
        <v>18.72</v>
      </c>
      <c r="G31" s="164">
        <v>19</v>
      </c>
      <c r="H31" s="66">
        <f t="shared" si="0"/>
        <v>12.479999999999999</v>
      </c>
    </row>
    <row r="32" spans="1:8" s="142" customFormat="1" ht="19.5" customHeight="1">
      <c r="A32" s="24"/>
      <c r="B32" s="72"/>
      <c r="C32" s="23" t="s">
        <v>892</v>
      </c>
      <c r="D32" s="24" t="s">
        <v>378</v>
      </c>
      <c r="E32" s="31">
        <f>SUM(E28,E26,E14)</f>
        <v>449266</v>
      </c>
      <c r="F32" s="31">
        <f>SUM(F28,F26,F14)</f>
        <v>356530.53</v>
      </c>
      <c r="G32" s="31">
        <f>SUM(G28,G26,G14)</f>
        <v>443452</v>
      </c>
      <c r="H32" s="31">
        <f t="shared" si="0"/>
        <v>79.35844911477832</v>
      </c>
    </row>
    <row r="33" spans="1:8" s="142" customFormat="1" ht="8.25">
      <c r="A33" s="145"/>
      <c r="B33" s="146"/>
      <c r="C33" s="147"/>
      <c r="D33" s="148"/>
      <c r="E33" s="145"/>
      <c r="F33" s="145"/>
      <c r="G33" s="145"/>
      <c r="H33" s="145"/>
    </row>
    <row r="34" spans="1:8" s="142" customFormat="1" ht="8.25">
      <c r="A34" s="334" t="s">
        <v>979</v>
      </c>
      <c r="B34" s="334"/>
      <c r="C34" s="334"/>
      <c r="D34" s="334"/>
      <c r="E34" s="334"/>
      <c r="F34" s="334"/>
      <c r="G34" s="334"/>
      <c r="H34" s="335"/>
    </row>
    <row r="35" spans="1:8" s="142" customFormat="1" ht="19.5" customHeight="1">
      <c r="A35" s="336" t="s">
        <v>1363</v>
      </c>
      <c r="B35" s="337"/>
      <c r="C35" s="337"/>
      <c r="D35" s="337"/>
      <c r="E35" s="337"/>
      <c r="F35" s="337"/>
      <c r="G35" s="337"/>
      <c r="H35" s="337"/>
    </row>
    <row r="36" spans="1:8" s="142" customFormat="1" ht="19.5" customHeight="1">
      <c r="A36" s="337"/>
      <c r="B36" s="337"/>
      <c r="C36" s="337"/>
      <c r="D36" s="337"/>
      <c r="E36" s="337"/>
      <c r="F36" s="337"/>
      <c r="G36" s="337"/>
      <c r="H36" s="337"/>
    </row>
    <row r="37" spans="1:8" s="142" customFormat="1" ht="8.25">
      <c r="A37" s="145"/>
      <c r="B37" s="146"/>
      <c r="C37" s="147"/>
      <c r="D37" s="148"/>
      <c r="E37" s="145"/>
      <c r="F37" s="145"/>
      <c r="G37" s="145"/>
      <c r="H37" s="145"/>
    </row>
    <row r="38" spans="1:8" s="142" customFormat="1" ht="19.5" customHeight="1">
      <c r="A38" s="18" t="s">
        <v>1056</v>
      </c>
      <c r="B38" s="62" t="s">
        <v>1393</v>
      </c>
      <c r="C38" s="27" t="s">
        <v>389</v>
      </c>
      <c r="D38" s="19" t="s">
        <v>1394</v>
      </c>
      <c r="E38" s="40" t="s">
        <v>376</v>
      </c>
      <c r="F38" s="40" t="s">
        <v>152</v>
      </c>
      <c r="G38" s="40" t="s">
        <v>153</v>
      </c>
      <c r="H38" s="18" t="s">
        <v>377</v>
      </c>
    </row>
    <row r="39" spans="1:8" s="142" customFormat="1" ht="19.5" customHeight="1">
      <c r="A39" s="76" t="s">
        <v>382</v>
      </c>
      <c r="B39" s="77" t="s">
        <v>383</v>
      </c>
      <c r="C39" s="78" t="s">
        <v>384</v>
      </c>
      <c r="D39" s="79" t="s">
        <v>374</v>
      </c>
      <c r="E39" s="80"/>
      <c r="F39" s="80"/>
      <c r="G39" s="80"/>
      <c r="H39" s="80"/>
    </row>
    <row r="40" spans="1:8" s="142" customFormat="1" ht="19.5" customHeight="1">
      <c r="A40" s="47" t="s">
        <v>385</v>
      </c>
      <c r="B40" s="47" t="s">
        <v>386</v>
      </c>
      <c r="C40" s="25" t="s">
        <v>387</v>
      </c>
      <c r="D40" s="143" t="s">
        <v>388</v>
      </c>
      <c r="E40" s="63">
        <f>SUM(E41:E45)</f>
        <v>3000</v>
      </c>
      <c r="F40" s="63">
        <f>SUM(F41:F45)</f>
        <v>2000.6</v>
      </c>
      <c r="G40" s="63">
        <f>SUM(G41:G45)</f>
        <v>3000</v>
      </c>
      <c r="H40" s="63">
        <f>SUM(H41:H45)</f>
        <v>134.31040000000002</v>
      </c>
    </row>
    <row r="41" spans="1:8" s="142" customFormat="1" ht="19.5" customHeight="1">
      <c r="A41" s="32">
        <v>637012</v>
      </c>
      <c r="B41" s="73" t="s">
        <v>1395</v>
      </c>
      <c r="C41" s="32" t="s">
        <v>892</v>
      </c>
      <c r="D41" s="33" t="s">
        <v>1690</v>
      </c>
      <c r="E41" s="66">
        <v>2500</v>
      </c>
      <c r="F41" s="34">
        <v>1661.31</v>
      </c>
      <c r="G41" s="34">
        <v>2500</v>
      </c>
      <c r="H41" s="34">
        <f aca="true" t="shared" si="1" ref="H41:H49">IF(E41=0,,F41/E41*100)</f>
        <v>66.4524</v>
      </c>
    </row>
    <row r="42" spans="1:8" s="142" customFormat="1" ht="19.5" customHeight="1">
      <c r="A42" s="32">
        <v>637035</v>
      </c>
      <c r="B42" s="73" t="s">
        <v>1396</v>
      </c>
      <c r="C42" s="32" t="s">
        <v>892</v>
      </c>
      <c r="D42" s="33" t="s">
        <v>588</v>
      </c>
      <c r="E42" s="66">
        <v>500</v>
      </c>
      <c r="F42" s="34">
        <v>339.29</v>
      </c>
      <c r="G42" s="34">
        <v>500</v>
      </c>
      <c r="H42" s="34">
        <f t="shared" si="1"/>
        <v>67.858</v>
      </c>
    </row>
    <row r="43" spans="1:8" s="142" customFormat="1" ht="19.5" customHeight="1">
      <c r="A43" s="32">
        <v>651</v>
      </c>
      <c r="B43" s="73" t="s">
        <v>1397</v>
      </c>
      <c r="C43" s="32" t="s">
        <v>892</v>
      </c>
      <c r="D43" s="33" t="s">
        <v>592</v>
      </c>
      <c r="E43" s="34">
        <v>0</v>
      </c>
      <c r="F43" s="34">
        <v>0</v>
      </c>
      <c r="G43" s="34">
        <v>0</v>
      </c>
      <c r="H43" s="34">
        <f t="shared" si="1"/>
        <v>0</v>
      </c>
    </row>
    <row r="44" spans="1:8" s="142" customFormat="1" ht="19.5" customHeight="1">
      <c r="A44" s="32">
        <v>651002</v>
      </c>
      <c r="B44" s="73" t="s">
        <v>1398</v>
      </c>
      <c r="C44" s="32" t="s">
        <v>892</v>
      </c>
      <c r="D44" s="33" t="s">
        <v>1483</v>
      </c>
      <c r="E44" s="34">
        <v>0</v>
      </c>
      <c r="F44" s="34">
        <v>0</v>
      </c>
      <c r="G44" s="34">
        <v>0</v>
      </c>
      <c r="H44" s="34">
        <f t="shared" si="1"/>
        <v>0</v>
      </c>
    </row>
    <row r="45" spans="1:8" s="142" customFormat="1" ht="19.5" customHeight="1">
      <c r="A45" s="65">
        <v>813002</v>
      </c>
      <c r="B45" s="73" t="s">
        <v>1399</v>
      </c>
      <c r="C45" s="65" t="s">
        <v>892</v>
      </c>
      <c r="D45" s="70" t="s">
        <v>1484</v>
      </c>
      <c r="E45" s="133">
        <v>0</v>
      </c>
      <c r="F45" s="133">
        <v>0</v>
      </c>
      <c r="G45" s="133">
        <v>0</v>
      </c>
      <c r="H45" s="34">
        <f t="shared" si="1"/>
        <v>0</v>
      </c>
    </row>
    <row r="46" spans="1:8" s="142" customFormat="1" ht="19.5" customHeight="1">
      <c r="A46" s="47" t="s">
        <v>1781</v>
      </c>
      <c r="B46" s="47" t="s">
        <v>1148</v>
      </c>
      <c r="C46" s="25" t="s">
        <v>387</v>
      </c>
      <c r="D46" s="17" t="s">
        <v>1149</v>
      </c>
      <c r="E46" s="26">
        <f>SUM(E47:E48)</f>
        <v>0</v>
      </c>
      <c r="F46" s="26">
        <f>SUM(F47:F48)</f>
        <v>0</v>
      </c>
      <c r="G46" s="26">
        <f>SUM(G47:G48)</f>
        <v>0</v>
      </c>
      <c r="H46" s="26">
        <f t="shared" si="1"/>
        <v>0</v>
      </c>
    </row>
    <row r="47" spans="1:8" s="142" customFormat="1" ht="19.5" customHeight="1">
      <c r="A47" s="32"/>
      <c r="B47" s="73" t="s">
        <v>1391</v>
      </c>
      <c r="C47" s="32" t="s">
        <v>892</v>
      </c>
      <c r="D47" s="33"/>
      <c r="E47" s="34"/>
      <c r="F47" s="34"/>
      <c r="G47" s="34"/>
      <c r="H47" s="34">
        <f t="shared" si="1"/>
        <v>0</v>
      </c>
    </row>
    <row r="48" spans="1:8" s="142" customFormat="1" ht="19.5" customHeight="1">
      <c r="A48" s="32"/>
      <c r="B48" s="73" t="s">
        <v>1392</v>
      </c>
      <c r="C48" s="32" t="s">
        <v>892</v>
      </c>
      <c r="D48" s="33"/>
      <c r="E48" s="34"/>
      <c r="F48" s="34"/>
      <c r="G48" s="34"/>
      <c r="H48" s="34">
        <f t="shared" si="1"/>
        <v>0</v>
      </c>
    </row>
    <row r="49" spans="1:8" s="142" customFormat="1" ht="19.5" customHeight="1">
      <c r="A49" s="24"/>
      <c r="B49" s="72"/>
      <c r="C49" s="23" t="s">
        <v>892</v>
      </c>
      <c r="D49" s="24" t="s">
        <v>378</v>
      </c>
      <c r="E49" s="31">
        <f>SUM(E46,E40)</f>
        <v>3000</v>
      </c>
      <c r="F49" s="31">
        <f>SUM(F46,F40)</f>
        <v>2000.6</v>
      </c>
      <c r="G49" s="31">
        <f>SUM(G46,G40)</f>
        <v>3000</v>
      </c>
      <c r="H49" s="31">
        <f t="shared" si="1"/>
        <v>66.68666666666667</v>
      </c>
    </row>
    <row r="51" spans="1:8" ht="12.75">
      <c r="A51" s="334" t="s">
        <v>979</v>
      </c>
      <c r="B51" s="334"/>
      <c r="C51" s="334"/>
      <c r="D51" s="334"/>
      <c r="E51" s="334"/>
      <c r="F51" s="334"/>
      <c r="G51" s="334"/>
      <c r="H51" s="335"/>
    </row>
    <row r="52" spans="1:8" ht="17.25" customHeight="1">
      <c r="A52" s="336" t="s">
        <v>1364</v>
      </c>
      <c r="B52" s="337"/>
      <c r="C52" s="337"/>
      <c r="D52" s="337"/>
      <c r="E52" s="337"/>
      <c r="F52" s="337"/>
      <c r="G52" s="337"/>
      <c r="H52" s="337"/>
    </row>
    <row r="53" spans="1:8" ht="17.25" customHeight="1">
      <c r="A53" s="337"/>
      <c r="B53" s="337"/>
      <c r="C53" s="337"/>
      <c r="D53" s="337"/>
      <c r="E53" s="337"/>
      <c r="F53" s="337"/>
      <c r="G53" s="337"/>
      <c r="H53" s="337"/>
    </row>
    <row r="56" spans="1:8" ht="19.5" customHeight="1">
      <c r="A56" s="378" t="s">
        <v>1400</v>
      </c>
      <c r="B56" s="378"/>
      <c r="C56" s="378"/>
      <c r="D56" s="378"/>
      <c r="E56" s="368">
        <v>2014</v>
      </c>
      <c r="F56" s="368"/>
      <c r="G56" s="368"/>
      <c r="H56" s="369"/>
    </row>
    <row r="57" spans="1:8" ht="19.5" customHeight="1">
      <c r="A57" s="86" t="s">
        <v>382</v>
      </c>
      <c r="B57" s="37" t="s">
        <v>383</v>
      </c>
      <c r="C57" s="14" t="s">
        <v>384</v>
      </c>
      <c r="D57" s="15" t="s">
        <v>374</v>
      </c>
      <c r="E57" s="86" t="s">
        <v>1115</v>
      </c>
      <c r="F57" s="86" t="s">
        <v>1116</v>
      </c>
      <c r="G57" s="86" t="s">
        <v>381</v>
      </c>
      <c r="H57" s="86" t="s">
        <v>378</v>
      </c>
    </row>
    <row r="58" spans="1:8" ht="19.5" customHeight="1">
      <c r="A58" s="106" t="s">
        <v>1119</v>
      </c>
      <c r="B58" s="359" t="s">
        <v>1380</v>
      </c>
      <c r="C58" s="362" t="s">
        <v>389</v>
      </c>
      <c r="D58" s="365" t="s">
        <v>1381</v>
      </c>
      <c r="E58" s="107">
        <f>SUM(E29:E31,E27,E15:E23)</f>
        <v>449266</v>
      </c>
      <c r="F58" s="107">
        <f>SUM(E24:E25)</f>
        <v>0</v>
      </c>
      <c r="G58" s="107"/>
      <c r="H58" s="107">
        <f>SUM(E58:G58)</f>
        <v>449266</v>
      </c>
    </row>
    <row r="59" spans="1:8" ht="19.5" customHeight="1">
      <c r="A59" s="106" t="s">
        <v>1121</v>
      </c>
      <c r="B59" s="360"/>
      <c r="C59" s="363"/>
      <c r="D59" s="366"/>
      <c r="E59" s="110">
        <f>SUM(F29:F31,F27,F15:F23)</f>
        <v>356530.53</v>
      </c>
      <c r="F59" s="110">
        <f>SUM(F24:F25)</f>
        <v>0</v>
      </c>
      <c r="G59" s="110"/>
      <c r="H59" s="107">
        <f>SUM(E59:G59)</f>
        <v>356530.53</v>
      </c>
    </row>
    <row r="60" spans="1:8" ht="19.5" customHeight="1">
      <c r="A60" s="106" t="s">
        <v>1122</v>
      </c>
      <c r="B60" s="361"/>
      <c r="C60" s="364"/>
      <c r="D60" s="367"/>
      <c r="E60" s="110">
        <f>IF(E59=0,,E59/E58*100)</f>
        <v>79.35844911477832</v>
      </c>
      <c r="F60" s="110">
        <f>IF(F59=0,,F59/F58*100)</f>
        <v>0</v>
      </c>
      <c r="G60" s="110">
        <f>IF(G59=0,,G59/G58*100)</f>
        <v>0</v>
      </c>
      <c r="H60" s="110">
        <f>IF(H59=0,,H59/H58*100)</f>
        <v>79.35844911477832</v>
      </c>
    </row>
    <row r="61" spans="1:8" ht="19.5" customHeight="1">
      <c r="A61" s="106" t="s">
        <v>1119</v>
      </c>
      <c r="B61" s="359" t="s">
        <v>1393</v>
      </c>
      <c r="C61" s="362" t="s">
        <v>389</v>
      </c>
      <c r="D61" s="365" t="s">
        <v>1394</v>
      </c>
      <c r="E61" s="110">
        <f>SUM(E41:E44)</f>
        <v>3000</v>
      </c>
      <c r="F61" s="110"/>
      <c r="G61" s="110">
        <f>SUM(E45)</f>
        <v>0</v>
      </c>
      <c r="H61" s="110">
        <f>SUM(E61:G61)</f>
        <v>3000</v>
      </c>
    </row>
    <row r="62" spans="1:8" ht="19.5" customHeight="1">
      <c r="A62" s="106" t="s">
        <v>1121</v>
      </c>
      <c r="B62" s="360"/>
      <c r="C62" s="363"/>
      <c r="D62" s="366"/>
      <c r="E62" s="110">
        <f>SUM(F41:F44)</f>
        <v>2000.6</v>
      </c>
      <c r="F62" s="110"/>
      <c r="G62" s="110">
        <f>SUM(F45)</f>
        <v>0</v>
      </c>
      <c r="H62" s="110">
        <f>SUM(E62:G62)</f>
        <v>2000.6</v>
      </c>
    </row>
    <row r="63" spans="1:8" ht="19.5" customHeight="1">
      <c r="A63" s="106" t="s">
        <v>1122</v>
      </c>
      <c r="B63" s="361"/>
      <c r="C63" s="364"/>
      <c r="D63" s="367"/>
      <c r="E63" s="110">
        <f>IF(E62=0,,E62/E61*100)</f>
        <v>66.68666666666667</v>
      </c>
      <c r="F63" s="110">
        <f>IF(F62=0,,F62/F61*100)</f>
        <v>0</v>
      </c>
      <c r="G63" s="110">
        <f>IF(G61=0,,G62/G61*100)</f>
        <v>0</v>
      </c>
      <c r="H63" s="110">
        <f>IF(H62=0,,H62/H61*100)</f>
        <v>66.68666666666667</v>
      </c>
    </row>
    <row r="64" spans="1:8" ht="19.5" customHeight="1">
      <c r="A64" s="111" t="s">
        <v>1119</v>
      </c>
      <c r="B64" s="112"/>
      <c r="C64" s="111"/>
      <c r="D64" s="48" t="s">
        <v>154</v>
      </c>
      <c r="E64" s="113">
        <f aca="true" t="shared" si="2" ref="E64:G65">SUM(E58,E61)</f>
        <v>452266</v>
      </c>
      <c r="F64" s="113">
        <f t="shared" si="2"/>
        <v>0</v>
      </c>
      <c r="G64" s="113">
        <f t="shared" si="2"/>
        <v>0</v>
      </c>
      <c r="H64" s="113">
        <f>SUM(E64:G64)</f>
        <v>452266</v>
      </c>
    </row>
    <row r="65" spans="1:8" ht="19.5" customHeight="1">
      <c r="A65" s="111" t="s">
        <v>1121</v>
      </c>
      <c r="B65" s="112"/>
      <c r="C65" s="111"/>
      <c r="D65" s="48" t="s">
        <v>155</v>
      </c>
      <c r="E65" s="113">
        <f t="shared" si="2"/>
        <v>358531.13</v>
      </c>
      <c r="F65" s="113">
        <f t="shared" si="2"/>
        <v>0</v>
      </c>
      <c r="G65" s="113">
        <f t="shared" si="2"/>
        <v>0</v>
      </c>
      <c r="H65" s="113">
        <f>SUM(E65:G65)</f>
        <v>358531.13</v>
      </c>
    </row>
    <row r="66" spans="1:8" ht="19.5" customHeight="1">
      <c r="A66" s="111" t="s">
        <v>1122</v>
      </c>
      <c r="B66" s="112"/>
      <c r="C66" s="111"/>
      <c r="D66" s="48" t="s">
        <v>1123</v>
      </c>
      <c r="E66" s="113">
        <f>IF(E65=0,,E65/E64*100)</f>
        <v>79.27439383017959</v>
      </c>
      <c r="F66" s="113">
        <f>IF(F65=0,,F65/F64*100)</f>
        <v>0</v>
      </c>
      <c r="G66" s="113">
        <f>IF(G64=0,,G65/G64*100)</f>
        <v>0</v>
      </c>
      <c r="H66" s="113">
        <f>IF(H65=0,,H65/H64*100)</f>
        <v>79.27439383017959</v>
      </c>
    </row>
    <row r="67" spans="1:8" ht="12.75">
      <c r="A67" s="115"/>
      <c r="B67" s="52"/>
      <c r="C67" s="51"/>
      <c r="D67" s="115"/>
      <c r="E67" s="115"/>
      <c r="F67" s="115"/>
      <c r="G67" s="116"/>
      <c r="H67" s="81"/>
    </row>
    <row r="68" spans="1:8" ht="12.75">
      <c r="A68" s="115" t="s">
        <v>1119</v>
      </c>
      <c r="B68" s="52" t="s">
        <v>154</v>
      </c>
      <c r="C68" s="51"/>
      <c r="D68" s="115"/>
      <c r="E68" s="115"/>
      <c r="F68" s="115"/>
      <c r="G68" s="116"/>
      <c r="H68" s="81"/>
    </row>
    <row r="69" spans="1:8" ht="12.75">
      <c r="A69" s="115" t="s">
        <v>1121</v>
      </c>
      <c r="B69" s="52" t="s">
        <v>155</v>
      </c>
      <c r="C69" s="51"/>
      <c r="D69" s="115"/>
      <c r="E69" s="115"/>
      <c r="F69" s="115"/>
      <c r="G69" s="116"/>
      <c r="H69" s="81"/>
    </row>
    <row r="70" spans="1:8" ht="12.75">
      <c r="A70" s="115" t="s">
        <v>1122</v>
      </c>
      <c r="B70" s="52" t="s">
        <v>1123</v>
      </c>
      <c r="C70" s="51"/>
      <c r="D70" s="115"/>
      <c r="E70" s="115"/>
      <c r="F70" s="115"/>
      <c r="G70" s="116"/>
      <c r="H70" s="81"/>
    </row>
    <row r="71" spans="1:8" ht="12.75">
      <c r="A71" s="115"/>
      <c r="B71" s="52"/>
      <c r="C71" s="51"/>
      <c r="D71" s="115"/>
      <c r="E71" s="115"/>
      <c r="F71" s="115"/>
      <c r="G71" s="116"/>
      <c r="H71" s="81"/>
    </row>
    <row r="72" spans="1:8" ht="12.75">
      <c r="A72" s="334" t="s">
        <v>375</v>
      </c>
      <c r="B72" s="334"/>
      <c r="C72" s="334"/>
      <c r="D72" s="334"/>
      <c r="E72" s="334"/>
      <c r="F72" s="334"/>
      <c r="G72" s="334"/>
      <c r="H72" s="81"/>
    </row>
    <row r="73" spans="1:8" ht="12.75">
      <c r="A73" s="336" t="s">
        <v>1365</v>
      </c>
      <c r="B73" s="337"/>
      <c r="C73" s="337"/>
      <c r="D73" s="337"/>
      <c r="E73" s="337"/>
      <c r="F73" s="337"/>
      <c r="G73" s="337"/>
      <c r="H73" s="377"/>
    </row>
    <row r="74" spans="1:8" ht="12.75">
      <c r="A74" s="337"/>
      <c r="B74" s="337"/>
      <c r="C74" s="337"/>
      <c r="D74" s="337"/>
      <c r="E74" s="337"/>
      <c r="F74" s="337"/>
      <c r="G74" s="337"/>
      <c r="H74" s="377"/>
    </row>
    <row r="75" spans="1:8" ht="22.5" customHeight="1">
      <c r="A75" s="337"/>
      <c r="B75" s="337"/>
      <c r="C75" s="337"/>
      <c r="D75" s="337"/>
      <c r="E75" s="337"/>
      <c r="F75" s="337"/>
      <c r="G75" s="337"/>
      <c r="H75" s="377"/>
    </row>
    <row r="78" spans="1:5" ht="12.75">
      <c r="A78" s="386" t="s">
        <v>389</v>
      </c>
      <c r="B78" s="386"/>
      <c r="C78" s="386" t="s">
        <v>1381</v>
      </c>
      <c r="D78" s="386"/>
      <c r="E78" s="386"/>
    </row>
    <row r="79" spans="1:5" ht="12.75">
      <c r="A79" s="55" t="s">
        <v>1124</v>
      </c>
      <c r="B79" s="55"/>
      <c r="C79" s="386" t="s">
        <v>1732</v>
      </c>
      <c r="D79" s="386"/>
      <c r="E79" s="386"/>
    </row>
    <row r="80" spans="1:5" ht="12.75">
      <c r="A80" s="386" t="s">
        <v>1125</v>
      </c>
      <c r="B80" s="386"/>
      <c r="C80" s="386" t="s">
        <v>1277</v>
      </c>
      <c r="D80" s="386"/>
      <c r="E80" s="386"/>
    </row>
    <row r="81" spans="1:5" ht="12.75">
      <c r="A81" s="55" t="s">
        <v>1126</v>
      </c>
      <c r="B81" s="55" t="s">
        <v>1127</v>
      </c>
      <c r="C81" s="386" t="s">
        <v>1605</v>
      </c>
      <c r="D81" s="386"/>
      <c r="E81" s="386"/>
    </row>
    <row r="82" spans="1:8" ht="12.75">
      <c r="A82" s="387" t="s">
        <v>1128</v>
      </c>
      <c r="B82" s="387"/>
      <c r="C82" s="387"/>
      <c r="D82" s="373" t="s">
        <v>156</v>
      </c>
      <c r="E82" s="373"/>
      <c r="F82" s="373"/>
      <c r="G82" s="373"/>
      <c r="H82" s="373"/>
    </row>
    <row r="83" spans="1:8" ht="12.75">
      <c r="A83" s="386" t="s">
        <v>1129</v>
      </c>
      <c r="B83" s="386"/>
      <c r="C83" s="386"/>
      <c r="D83" s="371">
        <v>950</v>
      </c>
      <c r="E83" s="374"/>
      <c r="F83" s="374"/>
      <c r="G83" s="374"/>
      <c r="H83" s="374"/>
    </row>
    <row r="84" spans="1:8" ht="12.75">
      <c r="A84" s="386" t="s">
        <v>1130</v>
      </c>
      <c r="B84" s="386"/>
      <c r="C84" s="386"/>
      <c r="D84" s="371">
        <v>1280</v>
      </c>
      <c r="E84" s="374"/>
      <c r="F84" s="374"/>
      <c r="G84" s="374"/>
      <c r="H84" s="374"/>
    </row>
    <row r="85" spans="1:8" ht="12.75">
      <c r="A85" s="386" t="s">
        <v>377</v>
      </c>
      <c r="B85" s="386"/>
      <c r="C85" s="386"/>
      <c r="D85" s="372">
        <f>IF(D83=0,,D84/D83*100)</f>
        <v>134.73684210526315</v>
      </c>
      <c r="E85" s="376"/>
      <c r="F85" s="376"/>
      <c r="G85" s="376"/>
      <c r="H85" s="376"/>
    </row>
    <row r="86" spans="1:5" ht="12.75">
      <c r="A86" s="56"/>
      <c r="B86" s="56"/>
      <c r="C86" s="56"/>
      <c r="D86" s="56"/>
      <c r="E86" s="56"/>
    </row>
    <row r="87" spans="1:5" ht="12.75">
      <c r="A87" s="55" t="s">
        <v>1126</v>
      </c>
      <c r="B87" s="55" t="s">
        <v>1127</v>
      </c>
      <c r="C87" s="386" t="s">
        <v>1733</v>
      </c>
      <c r="D87" s="386"/>
      <c r="E87" s="386"/>
    </row>
    <row r="88" spans="1:8" ht="12.75">
      <c r="A88" s="386" t="s">
        <v>1134</v>
      </c>
      <c r="B88" s="386"/>
      <c r="C88" s="386"/>
      <c r="D88" s="371">
        <v>7</v>
      </c>
      <c r="E88" s="374"/>
      <c r="F88" s="374"/>
      <c r="G88" s="374"/>
      <c r="H88" s="374"/>
    </row>
    <row r="89" spans="1:8" ht="12.75">
      <c r="A89" s="386" t="s">
        <v>1130</v>
      </c>
      <c r="B89" s="386"/>
      <c r="C89" s="386"/>
      <c r="D89" s="371">
        <v>8</v>
      </c>
      <c r="E89" s="374"/>
      <c r="F89" s="374"/>
      <c r="G89" s="374"/>
      <c r="H89" s="374"/>
    </row>
    <row r="90" spans="1:8" ht="12.75">
      <c r="A90" s="386" t="s">
        <v>377</v>
      </c>
      <c r="B90" s="386"/>
      <c r="C90" s="386"/>
      <c r="D90" s="372">
        <f>IF(D88=0,,D89/D88*100)</f>
        <v>114.28571428571428</v>
      </c>
      <c r="E90" s="376"/>
      <c r="F90" s="376"/>
      <c r="G90" s="376"/>
      <c r="H90" s="376"/>
    </row>
    <row r="91" spans="1:8" ht="12.75">
      <c r="A91" s="386"/>
      <c r="B91" s="386"/>
      <c r="C91" s="386"/>
      <c r="D91" s="371"/>
      <c r="E91" s="374"/>
      <c r="F91" s="374"/>
      <c r="G91" s="374"/>
      <c r="H91" s="374"/>
    </row>
    <row r="92" spans="1:5" ht="12.75">
      <c r="A92" s="55" t="s">
        <v>1126</v>
      </c>
      <c r="B92" s="55" t="s">
        <v>1127</v>
      </c>
      <c r="C92" s="386" t="s">
        <v>1734</v>
      </c>
      <c r="D92" s="386"/>
      <c r="E92" s="386"/>
    </row>
    <row r="93" spans="1:8" ht="12.75">
      <c r="A93" s="386" t="s">
        <v>1134</v>
      </c>
      <c r="B93" s="386"/>
      <c r="C93" s="386"/>
      <c r="D93" s="371">
        <v>100</v>
      </c>
      <c r="E93" s="374"/>
      <c r="F93" s="374"/>
      <c r="G93" s="374"/>
      <c r="H93" s="374"/>
    </row>
    <row r="94" spans="1:8" ht="12.75">
      <c r="A94" s="386" t="s">
        <v>1130</v>
      </c>
      <c r="B94" s="386"/>
      <c r="C94" s="386"/>
      <c r="D94" s="371">
        <v>99</v>
      </c>
      <c r="E94" s="374"/>
      <c r="F94" s="374"/>
      <c r="G94" s="374"/>
      <c r="H94" s="374"/>
    </row>
    <row r="95" spans="1:8" ht="12.75">
      <c r="A95" s="386" t="s">
        <v>377</v>
      </c>
      <c r="B95" s="386"/>
      <c r="C95" s="386"/>
      <c r="D95" s="372">
        <f>IF(D93=0,,D94/D93*100)</f>
        <v>99</v>
      </c>
      <c r="E95" s="376"/>
      <c r="F95" s="376"/>
      <c r="G95" s="376"/>
      <c r="H95" s="376"/>
    </row>
    <row r="96" spans="1:8" ht="12.75">
      <c r="A96" s="386"/>
      <c r="B96" s="386"/>
      <c r="C96" s="386"/>
      <c r="D96" s="371"/>
      <c r="E96" s="374"/>
      <c r="F96" s="374"/>
      <c r="G96" s="374"/>
      <c r="H96" s="374"/>
    </row>
    <row r="98" spans="1:8" ht="12.75">
      <c r="A98" s="334" t="s">
        <v>375</v>
      </c>
      <c r="B98" s="334"/>
      <c r="C98" s="334"/>
      <c r="D98" s="334"/>
      <c r="E98" s="334"/>
      <c r="F98" s="334"/>
      <c r="G98" s="334"/>
      <c r="H98" s="81"/>
    </row>
    <row r="99" spans="1:8" ht="12.75">
      <c r="A99" s="336" t="s">
        <v>320</v>
      </c>
      <c r="B99" s="337"/>
      <c r="C99" s="337"/>
      <c r="D99" s="337"/>
      <c r="E99" s="337"/>
      <c r="F99" s="337"/>
      <c r="G99" s="337"/>
      <c r="H99" s="377"/>
    </row>
    <row r="100" spans="1:8" ht="12.75">
      <c r="A100" s="337"/>
      <c r="B100" s="337"/>
      <c r="C100" s="337"/>
      <c r="D100" s="337"/>
      <c r="E100" s="337"/>
      <c r="F100" s="337"/>
      <c r="G100" s="337"/>
      <c r="H100" s="377"/>
    </row>
    <row r="101" spans="1:8" ht="12.75">
      <c r="A101" s="337"/>
      <c r="B101" s="337"/>
      <c r="C101" s="337"/>
      <c r="D101" s="337"/>
      <c r="E101" s="337"/>
      <c r="F101" s="337"/>
      <c r="G101" s="337"/>
      <c r="H101" s="377"/>
    </row>
    <row r="103" spans="1:5" ht="12.75">
      <c r="A103" s="386" t="s">
        <v>389</v>
      </c>
      <c r="B103" s="386"/>
      <c r="C103" s="386" t="s">
        <v>1735</v>
      </c>
      <c r="D103" s="386"/>
      <c r="E103" s="386"/>
    </row>
    <row r="104" spans="1:5" ht="12.75">
      <c r="A104" s="55" t="s">
        <v>1124</v>
      </c>
      <c r="B104" s="55"/>
      <c r="C104" s="386" t="s">
        <v>1736</v>
      </c>
      <c r="D104" s="386"/>
      <c r="E104" s="386"/>
    </row>
    <row r="105" spans="1:5" ht="12.75">
      <c r="A105" s="386" t="s">
        <v>1125</v>
      </c>
      <c r="B105" s="386"/>
      <c r="C105" s="386" t="s">
        <v>1277</v>
      </c>
      <c r="D105" s="386"/>
      <c r="E105" s="386"/>
    </row>
    <row r="106" spans="1:5" ht="12.75">
      <c r="A106" s="55" t="s">
        <v>1126</v>
      </c>
      <c r="B106" s="57" t="s">
        <v>1127</v>
      </c>
      <c r="C106" s="386" t="s">
        <v>722</v>
      </c>
      <c r="D106" s="386"/>
      <c r="E106" s="386"/>
    </row>
    <row r="107" spans="1:8" ht="12.75">
      <c r="A107" s="387" t="s">
        <v>1128</v>
      </c>
      <c r="B107" s="387"/>
      <c r="C107" s="387"/>
      <c r="D107" s="373" t="s">
        <v>156</v>
      </c>
      <c r="E107" s="373"/>
      <c r="F107" s="373"/>
      <c r="G107" s="373"/>
      <c r="H107" s="373"/>
    </row>
    <row r="108" spans="1:8" ht="12.75">
      <c r="A108" s="386" t="s">
        <v>1129</v>
      </c>
      <c r="B108" s="386"/>
      <c r="C108" s="386"/>
      <c r="D108" s="371">
        <v>10</v>
      </c>
      <c r="E108" s="374"/>
      <c r="F108" s="374"/>
      <c r="G108" s="374"/>
      <c r="H108" s="374"/>
    </row>
    <row r="109" spans="1:8" ht="12.75">
      <c r="A109" s="386" t="s">
        <v>1130</v>
      </c>
      <c r="B109" s="386"/>
      <c r="C109" s="386"/>
      <c r="D109" s="371">
        <v>0</v>
      </c>
      <c r="E109" s="374"/>
      <c r="F109" s="374"/>
      <c r="G109" s="374"/>
      <c r="H109" s="374"/>
    </row>
    <row r="110" spans="1:8" ht="12.75">
      <c r="A110" s="386" t="s">
        <v>377</v>
      </c>
      <c r="B110" s="386"/>
      <c r="C110" s="386"/>
      <c r="D110" s="372">
        <f>IF(D108=0,,D109/D108*100)</f>
        <v>0</v>
      </c>
      <c r="E110" s="376"/>
      <c r="F110" s="376"/>
      <c r="G110" s="376"/>
      <c r="H110" s="376"/>
    </row>
    <row r="111" spans="1:5" ht="12.75">
      <c r="A111" s="56"/>
      <c r="B111" s="56"/>
      <c r="C111" s="56"/>
      <c r="D111" s="56"/>
      <c r="E111" s="56"/>
    </row>
    <row r="112" spans="1:5" ht="12.75">
      <c r="A112" s="55" t="s">
        <v>1126</v>
      </c>
      <c r="B112" s="57" t="s">
        <v>1127</v>
      </c>
      <c r="C112" s="386" t="s">
        <v>1737</v>
      </c>
      <c r="D112" s="386"/>
      <c r="E112" s="386"/>
    </row>
    <row r="113" spans="1:8" ht="12.75">
      <c r="A113" s="386" t="s">
        <v>1134</v>
      </c>
      <c r="B113" s="386"/>
      <c r="C113" s="386"/>
      <c r="D113" s="371">
        <v>0</v>
      </c>
      <c r="E113" s="374"/>
      <c r="F113" s="374"/>
      <c r="G113" s="374"/>
      <c r="H113" s="374"/>
    </row>
    <row r="114" spans="1:8" ht="12.75">
      <c r="A114" s="386" t="s">
        <v>1130</v>
      </c>
      <c r="B114" s="386"/>
      <c r="C114" s="386"/>
      <c r="D114" s="371">
        <v>2</v>
      </c>
      <c r="E114" s="374"/>
      <c r="F114" s="374"/>
      <c r="G114" s="374"/>
      <c r="H114" s="374"/>
    </row>
    <row r="115" spans="1:8" ht="12.75">
      <c r="A115" s="386" t="s">
        <v>377</v>
      </c>
      <c r="B115" s="386"/>
      <c r="C115" s="386"/>
      <c r="D115" s="372">
        <f>IF(D113=0,,D114/D113*100)</f>
        <v>0</v>
      </c>
      <c r="E115" s="376"/>
      <c r="F115" s="376"/>
      <c r="G115" s="376"/>
      <c r="H115" s="376"/>
    </row>
    <row r="116" spans="1:8" ht="12.75">
      <c r="A116" s="386"/>
      <c r="B116" s="386"/>
      <c r="C116" s="386"/>
      <c r="D116" s="371"/>
      <c r="E116" s="374"/>
      <c r="F116" s="374"/>
      <c r="G116" s="374"/>
      <c r="H116" s="374"/>
    </row>
    <row r="117" spans="1:5" ht="12.75">
      <c r="A117" s="55" t="s">
        <v>1126</v>
      </c>
      <c r="B117" s="57" t="s">
        <v>1127</v>
      </c>
      <c r="C117" s="386" t="s">
        <v>593</v>
      </c>
      <c r="D117" s="386"/>
      <c r="E117" s="386"/>
    </row>
    <row r="118" spans="1:8" ht="12.75">
      <c r="A118" s="386" t="s">
        <v>1134</v>
      </c>
      <c r="B118" s="386"/>
      <c r="C118" s="386"/>
      <c r="D118" s="371">
        <v>400</v>
      </c>
      <c r="E118" s="374"/>
      <c r="F118" s="374"/>
      <c r="G118" s="374"/>
      <c r="H118" s="374"/>
    </row>
    <row r="119" spans="1:8" ht="12.75">
      <c r="A119" s="386" t="s">
        <v>1130</v>
      </c>
      <c r="B119" s="386"/>
      <c r="C119" s="386"/>
      <c r="D119" s="371">
        <v>320</v>
      </c>
      <c r="E119" s="374"/>
      <c r="F119" s="374"/>
      <c r="G119" s="374"/>
      <c r="H119" s="374"/>
    </row>
    <row r="120" spans="1:8" ht="12.75">
      <c r="A120" s="386" t="s">
        <v>377</v>
      </c>
      <c r="B120" s="386"/>
      <c r="C120" s="386"/>
      <c r="D120" s="372">
        <f>IF(D118=0,,D119/D118*100)</f>
        <v>80</v>
      </c>
      <c r="E120" s="376"/>
      <c r="F120" s="376"/>
      <c r="G120" s="376"/>
      <c r="H120" s="376"/>
    </row>
    <row r="122" spans="1:8" ht="12.75">
      <c r="A122" s="334" t="s">
        <v>375</v>
      </c>
      <c r="B122" s="334"/>
      <c r="C122" s="334"/>
      <c r="D122" s="334"/>
      <c r="E122" s="334"/>
      <c r="F122" s="334"/>
      <c r="G122" s="334"/>
      <c r="H122" s="81"/>
    </row>
    <row r="123" spans="1:8" ht="12.75">
      <c r="A123" s="336" t="s">
        <v>321</v>
      </c>
      <c r="B123" s="336"/>
      <c r="C123" s="336"/>
      <c r="D123" s="336"/>
      <c r="E123" s="336"/>
      <c r="F123" s="336"/>
      <c r="G123" s="336"/>
      <c r="H123" s="336"/>
    </row>
    <row r="124" spans="1:8" ht="12.75">
      <c r="A124" s="336"/>
      <c r="B124" s="336"/>
      <c r="C124" s="336"/>
      <c r="D124" s="336"/>
      <c r="E124" s="336"/>
      <c r="F124" s="336"/>
      <c r="G124" s="336"/>
      <c r="H124" s="336"/>
    </row>
    <row r="125" spans="1:8" ht="12.75">
      <c r="A125" s="336"/>
      <c r="B125" s="336"/>
      <c r="C125" s="336"/>
      <c r="D125" s="336"/>
      <c r="E125" s="336"/>
      <c r="F125" s="336"/>
      <c r="G125" s="336"/>
      <c r="H125" s="336"/>
    </row>
  </sheetData>
  <sheetProtection/>
  <mergeCells count="81">
    <mergeCell ref="A5:C8"/>
    <mergeCell ref="A34:H34"/>
    <mergeCell ref="A35:H36"/>
    <mergeCell ref="A51:H51"/>
    <mergeCell ref="B61:B63"/>
    <mergeCell ref="C61:C63"/>
    <mergeCell ref="D61:D63"/>
    <mergeCell ref="A72:G72"/>
    <mergeCell ref="A52:H53"/>
    <mergeCell ref="A56:D56"/>
    <mergeCell ref="E56:H56"/>
    <mergeCell ref="B58:B60"/>
    <mergeCell ref="C58:C60"/>
    <mergeCell ref="D58:D60"/>
    <mergeCell ref="A80:B80"/>
    <mergeCell ref="C80:E80"/>
    <mergeCell ref="C81:E81"/>
    <mergeCell ref="A82:C82"/>
    <mergeCell ref="D82:H82"/>
    <mergeCell ref="A73:H75"/>
    <mergeCell ref="A78:B78"/>
    <mergeCell ref="C78:E78"/>
    <mergeCell ref="C79:E79"/>
    <mergeCell ref="A83:C83"/>
    <mergeCell ref="A84:C84"/>
    <mergeCell ref="A85:C85"/>
    <mergeCell ref="C87:E87"/>
    <mergeCell ref="D83:H83"/>
    <mergeCell ref="D84:H84"/>
    <mergeCell ref="D85:H85"/>
    <mergeCell ref="A90:C90"/>
    <mergeCell ref="A91:C91"/>
    <mergeCell ref="C92:E92"/>
    <mergeCell ref="D90:H90"/>
    <mergeCell ref="D91:H91"/>
    <mergeCell ref="A88:C88"/>
    <mergeCell ref="A89:C89"/>
    <mergeCell ref="D88:H88"/>
    <mergeCell ref="D89:H89"/>
    <mergeCell ref="D93:H93"/>
    <mergeCell ref="D94:H94"/>
    <mergeCell ref="D95:H95"/>
    <mergeCell ref="D96:H96"/>
    <mergeCell ref="A93:C93"/>
    <mergeCell ref="A94:C94"/>
    <mergeCell ref="A95:C95"/>
    <mergeCell ref="A96:C96"/>
    <mergeCell ref="C104:E104"/>
    <mergeCell ref="A105:B105"/>
    <mergeCell ref="C105:E105"/>
    <mergeCell ref="C106:E106"/>
    <mergeCell ref="A98:G98"/>
    <mergeCell ref="A99:H101"/>
    <mergeCell ref="A103:B103"/>
    <mergeCell ref="C103:E103"/>
    <mergeCell ref="A113:C113"/>
    <mergeCell ref="C117:E117"/>
    <mergeCell ref="A107:C107"/>
    <mergeCell ref="A108:C108"/>
    <mergeCell ref="A109:C109"/>
    <mergeCell ref="A110:C110"/>
    <mergeCell ref="A119:C119"/>
    <mergeCell ref="D119:H119"/>
    <mergeCell ref="D107:H107"/>
    <mergeCell ref="D108:H108"/>
    <mergeCell ref="D109:H109"/>
    <mergeCell ref="D110:H110"/>
    <mergeCell ref="D118:H118"/>
    <mergeCell ref="D113:H113"/>
    <mergeCell ref="A118:C118"/>
    <mergeCell ref="C112:E112"/>
    <mergeCell ref="A123:H125"/>
    <mergeCell ref="D114:H114"/>
    <mergeCell ref="D115:H115"/>
    <mergeCell ref="D116:H116"/>
    <mergeCell ref="A122:G122"/>
    <mergeCell ref="A114:C114"/>
    <mergeCell ref="A115:C115"/>
    <mergeCell ref="A116:C116"/>
    <mergeCell ref="A120:C120"/>
    <mergeCell ref="D120:H12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13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2" width="8.00390625" style="0" customWidth="1"/>
    <col min="3" max="3" width="8.00390625" style="224" customWidth="1"/>
    <col min="4" max="4" width="21.421875" style="0" customWidth="1"/>
    <col min="5" max="7" width="9.8515625" style="0" customWidth="1"/>
    <col min="8" max="8" width="9.140625" style="227" customWidth="1"/>
    <col min="9" max="15" width="9.140625" style="1" customWidth="1"/>
  </cols>
  <sheetData>
    <row r="2" ht="12.75">
      <c r="A2" s="130" t="s">
        <v>1739</v>
      </c>
    </row>
    <row r="4" spans="1:7" ht="21.7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1.75" customHeight="1">
      <c r="A5" s="347" t="s">
        <v>1738</v>
      </c>
      <c r="B5" s="348"/>
      <c r="C5" s="349"/>
      <c r="D5" s="48" t="s">
        <v>378</v>
      </c>
      <c r="E5" s="215">
        <f>SUM(E6:E8)</f>
        <v>164906</v>
      </c>
      <c r="F5" s="215">
        <f>SUM(F6:F8)</f>
        <v>53506.36</v>
      </c>
      <c r="G5" s="155">
        <f>SUM(H73)</f>
        <v>32.4465816889622</v>
      </c>
    </row>
    <row r="6" spans="1:7" ht="21.75" customHeight="1">
      <c r="A6" s="350"/>
      <c r="B6" s="351"/>
      <c r="C6" s="352"/>
      <c r="D6" s="69" t="s">
        <v>1115</v>
      </c>
      <c r="E6" s="87">
        <f>SUM(E71)</f>
        <v>60100</v>
      </c>
      <c r="F6" s="87">
        <f>SUM(E72)</f>
        <v>43967.91</v>
      </c>
      <c r="G6" s="88">
        <f>SUM(E73)</f>
        <v>63.595774999999996</v>
      </c>
    </row>
    <row r="7" spans="1:7" ht="21.75" customHeight="1">
      <c r="A7" s="350"/>
      <c r="B7" s="351"/>
      <c r="C7" s="352"/>
      <c r="D7" s="69" t="s">
        <v>1116</v>
      </c>
      <c r="E7" s="87">
        <f>SUM(F71)</f>
        <v>95906</v>
      </c>
      <c r="F7" s="87">
        <f>SUM(F72)</f>
        <v>0</v>
      </c>
      <c r="G7" s="88">
        <f>SUM(F73)</f>
        <v>0</v>
      </c>
    </row>
    <row r="8" spans="1:7" ht="21.75" customHeight="1">
      <c r="A8" s="353"/>
      <c r="B8" s="354"/>
      <c r="C8" s="355"/>
      <c r="D8" s="69" t="s">
        <v>381</v>
      </c>
      <c r="E8" s="87">
        <f>SUM(G71)</f>
        <v>8900</v>
      </c>
      <c r="F8" s="87">
        <f>SUM(G72)</f>
        <v>9538.45</v>
      </c>
      <c r="G8" s="88">
        <f>SUM(G73)</f>
        <v>107.17359550561798</v>
      </c>
    </row>
    <row r="9" ht="12.75">
      <c r="I9" s="234"/>
    </row>
    <row r="10" ht="12.75">
      <c r="I10" s="234"/>
    </row>
    <row r="11" spans="1:15" s="142" customFormat="1" ht="21" customHeight="1">
      <c r="A11" s="135" t="s">
        <v>1739</v>
      </c>
      <c r="B11" s="136"/>
      <c r="C11" s="137"/>
      <c r="D11" s="138"/>
      <c r="E11" s="139">
        <f>SUM(E20,E43,E53)</f>
        <v>164906</v>
      </c>
      <c r="F11" s="139">
        <f>SUM(F20,F43,F53)</f>
        <v>53506.36</v>
      </c>
      <c r="G11" s="139">
        <f>SUM(G20,G43,G53)</f>
        <v>165106</v>
      </c>
      <c r="H11" s="139">
        <f>IF(E11=0,,F11/E11*100)</f>
        <v>32.4465816889622</v>
      </c>
      <c r="I11" s="144"/>
      <c r="J11" s="144"/>
      <c r="K11" s="144"/>
      <c r="L11" s="144"/>
      <c r="M11" s="144"/>
      <c r="N11" s="144"/>
      <c r="O11" s="144"/>
    </row>
    <row r="12" spans="1:15" s="142" customFormat="1" ht="21" customHeight="1">
      <c r="A12" s="18" t="s">
        <v>725</v>
      </c>
      <c r="B12" s="62" t="s">
        <v>1740</v>
      </c>
      <c r="C12" s="27" t="s">
        <v>389</v>
      </c>
      <c r="D12" s="19" t="s">
        <v>1741</v>
      </c>
      <c r="E12" s="40" t="s">
        <v>376</v>
      </c>
      <c r="F12" s="40" t="s">
        <v>152</v>
      </c>
      <c r="G12" s="40" t="s">
        <v>153</v>
      </c>
      <c r="H12" s="228" t="s">
        <v>377</v>
      </c>
      <c r="I12" s="144"/>
      <c r="J12" s="144"/>
      <c r="K12" s="144"/>
      <c r="L12" s="144"/>
      <c r="M12" s="144"/>
      <c r="N12" s="144"/>
      <c r="O12" s="144"/>
    </row>
    <row r="13" spans="1:15" s="142" customFormat="1" ht="21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229"/>
      <c r="I13" s="144"/>
      <c r="J13" s="144"/>
      <c r="K13" s="144"/>
      <c r="L13" s="144"/>
      <c r="M13" s="144"/>
      <c r="N13" s="144"/>
      <c r="O13" s="144"/>
    </row>
    <row r="14" spans="1:15" s="142" customFormat="1" ht="21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SUM(E15:E19)</f>
        <v>144806</v>
      </c>
      <c r="F14" s="63">
        <f>SUM(F15:F19)</f>
        <v>34976.76</v>
      </c>
      <c r="G14" s="63">
        <f>SUM(G15:G19)</f>
        <v>144806</v>
      </c>
      <c r="H14" s="63">
        <f aca="true" t="shared" si="0" ref="H14:H20">IF(E14=0,,F14/E14*100)</f>
        <v>24.15422012900018</v>
      </c>
      <c r="I14" s="144"/>
      <c r="J14" s="144"/>
      <c r="K14" s="144"/>
      <c r="L14" s="144"/>
      <c r="M14" s="144"/>
      <c r="N14" s="144"/>
      <c r="O14" s="144"/>
    </row>
    <row r="15" spans="1:15" s="142" customFormat="1" ht="21" customHeight="1">
      <c r="A15" s="68">
        <v>630</v>
      </c>
      <c r="B15" s="73" t="s">
        <v>598</v>
      </c>
      <c r="C15" s="32" t="s">
        <v>892</v>
      </c>
      <c r="D15" s="33" t="s">
        <v>1485</v>
      </c>
      <c r="E15" s="66">
        <v>40000</v>
      </c>
      <c r="F15" s="34">
        <v>25438.31</v>
      </c>
      <c r="G15" s="34">
        <v>40000</v>
      </c>
      <c r="H15" s="34">
        <f t="shared" si="0"/>
        <v>63.595774999999996</v>
      </c>
      <c r="I15" s="144"/>
      <c r="J15" s="144"/>
      <c r="K15" s="144"/>
      <c r="L15" s="144"/>
      <c r="M15" s="144"/>
      <c r="N15" s="144"/>
      <c r="O15" s="144"/>
    </row>
    <row r="16" spans="1:15" s="142" customFormat="1" ht="21" customHeight="1">
      <c r="A16" s="60">
        <v>711</v>
      </c>
      <c r="B16" s="73" t="s">
        <v>599</v>
      </c>
      <c r="C16" s="32" t="s">
        <v>892</v>
      </c>
      <c r="D16" s="61" t="s">
        <v>1486</v>
      </c>
      <c r="E16" s="66">
        <v>0</v>
      </c>
      <c r="F16" s="66">
        <v>0</v>
      </c>
      <c r="G16" s="66">
        <v>0</v>
      </c>
      <c r="H16" s="34">
        <f t="shared" si="0"/>
        <v>0</v>
      </c>
      <c r="I16" s="144"/>
      <c r="J16" s="144"/>
      <c r="K16" s="144"/>
      <c r="L16" s="144"/>
      <c r="M16" s="144"/>
      <c r="N16" s="144"/>
      <c r="O16" s="144"/>
    </row>
    <row r="17" spans="1:15" s="142" customFormat="1" ht="21" customHeight="1">
      <c r="A17" s="68">
        <v>716</v>
      </c>
      <c r="B17" s="73" t="s">
        <v>601</v>
      </c>
      <c r="C17" s="32" t="s">
        <v>892</v>
      </c>
      <c r="D17" s="33" t="s">
        <v>1487</v>
      </c>
      <c r="E17" s="66">
        <v>0</v>
      </c>
      <c r="F17" s="66">
        <v>0</v>
      </c>
      <c r="G17" s="66">
        <v>0</v>
      </c>
      <c r="H17" s="34">
        <f t="shared" si="0"/>
        <v>0</v>
      </c>
      <c r="I17" s="144"/>
      <c r="J17" s="144"/>
      <c r="K17" s="144"/>
      <c r="L17" s="144"/>
      <c r="M17" s="144"/>
      <c r="N17" s="144"/>
      <c r="O17" s="144"/>
    </row>
    <row r="18" spans="1:15" s="142" customFormat="1" ht="21" customHeight="1">
      <c r="A18" s="68">
        <v>717001</v>
      </c>
      <c r="B18" s="73" t="s">
        <v>602</v>
      </c>
      <c r="C18" s="32" t="s">
        <v>892</v>
      </c>
      <c r="D18" s="69" t="s">
        <v>600</v>
      </c>
      <c r="E18" s="66">
        <v>95906</v>
      </c>
      <c r="F18" s="34">
        <v>0</v>
      </c>
      <c r="G18" s="34">
        <v>95906</v>
      </c>
      <c r="H18" s="34">
        <f t="shared" si="0"/>
        <v>0</v>
      </c>
      <c r="I18" s="144"/>
      <c r="J18" s="144"/>
      <c r="K18" s="144"/>
      <c r="L18" s="144"/>
      <c r="M18" s="144"/>
      <c r="N18" s="144"/>
      <c r="O18" s="144"/>
    </row>
    <row r="19" spans="1:15" s="142" customFormat="1" ht="21" customHeight="1">
      <c r="A19" s="68">
        <v>821</v>
      </c>
      <c r="B19" s="73" t="s">
        <v>1524</v>
      </c>
      <c r="C19" s="32" t="s">
        <v>632</v>
      </c>
      <c r="D19" s="70" t="s">
        <v>1488</v>
      </c>
      <c r="E19" s="133">
        <v>8900</v>
      </c>
      <c r="F19" s="133">
        <v>9538.45</v>
      </c>
      <c r="G19" s="133">
        <v>8900</v>
      </c>
      <c r="H19" s="34">
        <f t="shared" si="0"/>
        <v>107.17359550561798</v>
      </c>
      <c r="I19" s="144"/>
      <c r="J19" s="144"/>
      <c r="K19" s="144"/>
      <c r="L19" s="144"/>
      <c r="M19" s="144"/>
      <c r="N19" s="144"/>
      <c r="O19" s="144"/>
    </row>
    <row r="20" spans="1:15" s="142" customFormat="1" ht="21" customHeight="1">
      <c r="A20" s="24"/>
      <c r="B20" s="72"/>
      <c r="C20" s="23" t="s">
        <v>892</v>
      </c>
      <c r="D20" s="24" t="s">
        <v>378</v>
      </c>
      <c r="E20" s="31">
        <f>SUM(E14)</f>
        <v>144806</v>
      </c>
      <c r="F20" s="31">
        <f>SUM(F14)</f>
        <v>34976.76</v>
      </c>
      <c r="G20" s="31">
        <f>SUM(G14)</f>
        <v>144806</v>
      </c>
      <c r="H20" s="31">
        <f t="shared" si="0"/>
        <v>24.15422012900018</v>
      </c>
      <c r="I20" s="144"/>
      <c r="J20" s="144"/>
      <c r="K20" s="144"/>
      <c r="L20" s="144"/>
      <c r="M20" s="144"/>
      <c r="N20" s="144"/>
      <c r="O20" s="144"/>
    </row>
    <row r="22" spans="1:8" ht="12.75">
      <c r="A22" s="334" t="s">
        <v>979</v>
      </c>
      <c r="B22" s="334"/>
      <c r="C22" s="334"/>
      <c r="D22" s="334"/>
      <c r="E22" s="334"/>
      <c r="F22" s="334"/>
      <c r="G22" s="334"/>
      <c r="H22" s="335"/>
    </row>
    <row r="23" spans="1:8" ht="16.5" customHeight="1">
      <c r="A23" s="336" t="s">
        <v>1366</v>
      </c>
      <c r="B23" s="337"/>
      <c r="C23" s="337"/>
      <c r="D23" s="337"/>
      <c r="E23" s="337"/>
      <c r="F23" s="337"/>
      <c r="G23" s="337"/>
      <c r="H23" s="337"/>
    </row>
    <row r="24" spans="1:8" ht="16.5" customHeight="1">
      <c r="A24" s="337"/>
      <c r="B24" s="337"/>
      <c r="C24" s="337"/>
      <c r="D24" s="337"/>
      <c r="E24" s="337"/>
      <c r="F24" s="337"/>
      <c r="G24" s="337"/>
      <c r="H24" s="337"/>
    </row>
    <row r="26" spans="1:8" ht="21" customHeight="1">
      <c r="A26" s="18" t="s">
        <v>725</v>
      </c>
      <c r="B26" s="62" t="s">
        <v>594</v>
      </c>
      <c r="C26" s="27" t="s">
        <v>389</v>
      </c>
      <c r="D26" s="19" t="s">
        <v>596</v>
      </c>
      <c r="E26" s="40" t="s">
        <v>376</v>
      </c>
      <c r="F26" s="40" t="s">
        <v>152</v>
      </c>
      <c r="G26" s="40" t="s">
        <v>153</v>
      </c>
      <c r="H26" s="228" t="s">
        <v>377</v>
      </c>
    </row>
    <row r="27" spans="1:8" ht="21" customHeight="1">
      <c r="A27" s="76" t="s">
        <v>382</v>
      </c>
      <c r="B27" s="77" t="s">
        <v>383</v>
      </c>
      <c r="C27" s="78" t="s">
        <v>384</v>
      </c>
      <c r="D27" s="79" t="s">
        <v>374</v>
      </c>
      <c r="E27" s="80"/>
      <c r="F27" s="80"/>
      <c r="G27" s="80"/>
      <c r="H27" s="229"/>
    </row>
    <row r="28" spans="1:8" ht="21" customHeight="1">
      <c r="A28" s="47" t="s">
        <v>385</v>
      </c>
      <c r="B28" s="47" t="s">
        <v>386</v>
      </c>
      <c r="C28" s="25" t="s">
        <v>387</v>
      </c>
      <c r="D28" s="143" t="s">
        <v>388</v>
      </c>
      <c r="E28" s="63">
        <f>SUM(E29:E33)</f>
        <v>6607</v>
      </c>
      <c r="F28" s="63">
        <f>SUM(F29:F33)</f>
        <v>5178.63</v>
      </c>
      <c r="G28" s="63">
        <f>SUM(G29:G33)</f>
        <v>6607</v>
      </c>
      <c r="H28" s="63">
        <f aca="true" t="shared" si="1" ref="H28:H43">IF(E28=0,,F28/E28*100)</f>
        <v>78.38095958831542</v>
      </c>
    </row>
    <row r="29" spans="1:8" ht="21" customHeight="1">
      <c r="A29" s="68">
        <v>61.62</v>
      </c>
      <c r="B29" s="73" t="s">
        <v>603</v>
      </c>
      <c r="C29" s="32" t="s">
        <v>892</v>
      </c>
      <c r="D29" s="153" t="s">
        <v>87</v>
      </c>
      <c r="E29" s="133">
        <v>907</v>
      </c>
      <c r="F29" s="67">
        <v>927.15</v>
      </c>
      <c r="G29" s="34">
        <v>1285</v>
      </c>
      <c r="H29" s="34">
        <f t="shared" si="1"/>
        <v>102.22160970231533</v>
      </c>
    </row>
    <row r="30" spans="1:8" ht="21" customHeight="1">
      <c r="A30" s="32">
        <v>631</v>
      </c>
      <c r="B30" s="73" t="s">
        <v>1489</v>
      </c>
      <c r="C30" s="32" t="s">
        <v>892</v>
      </c>
      <c r="D30" s="33" t="s">
        <v>982</v>
      </c>
      <c r="E30" s="133">
        <v>200</v>
      </c>
      <c r="F30" s="67">
        <v>0</v>
      </c>
      <c r="G30" s="67">
        <v>0</v>
      </c>
      <c r="H30" s="34">
        <f t="shared" si="1"/>
        <v>0</v>
      </c>
    </row>
    <row r="31" spans="1:8" ht="21" customHeight="1">
      <c r="A31" s="32">
        <v>633</v>
      </c>
      <c r="B31" s="73" t="s">
        <v>1490</v>
      </c>
      <c r="C31" s="32" t="s">
        <v>892</v>
      </c>
      <c r="D31" s="33" t="s">
        <v>1146</v>
      </c>
      <c r="E31" s="133">
        <v>0</v>
      </c>
      <c r="F31" s="67">
        <v>5</v>
      </c>
      <c r="G31" s="67">
        <v>20</v>
      </c>
      <c r="H31" s="34">
        <f t="shared" si="1"/>
        <v>0</v>
      </c>
    </row>
    <row r="32" spans="1:8" ht="21" customHeight="1">
      <c r="A32" s="32">
        <v>637</v>
      </c>
      <c r="B32" s="73" t="s">
        <v>1816</v>
      </c>
      <c r="C32" s="32" t="s">
        <v>892</v>
      </c>
      <c r="D32" s="33" t="s">
        <v>988</v>
      </c>
      <c r="E32" s="133">
        <v>450</v>
      </c>
      <c r="F32" s="67">
        <v>102.77</v>
      </c>
      <c r="G32" s="34">
        <v>252</v>
      </c>
      <c r="H32" s="34">
        <f t="shared" si="1"/>
        <v>22.837777777777777</v>
      </c>
    </row>
    <row r="33" spans="1:8" ht="21" customHeight="1">
      <c r="A33" s="68">
        <v>651</v>
      </c>
      <c r="B33" s="73" t="s">
        <v>1692</v>
      </c>
      <c r="C33" s="32" t="s">
        <v>632</v>
      </c>
      <c r="D33" s="153" t="s">
        <v>1057</v>
      </c>
      <c r="E33" s="133">
        <v>5050</v>
      </c>
      <c r="F33" s="67">
        <v>4143.71</v>
      </c>
      <c r="G33" s="34">
        <v>5050</v>
      </c>
      <c r="H33" s="34">
        <f t="shared" si="1"/>
        <v>82.05366336633664</v>
      </c>
    </row>
    <row r="34" spans="1:8" ht="21" customHeight="1">
      <c r="A34" s="47" t="s">
        <v>266</v>
      </c>
      <c r="B34" s="47" t="s">
        <v>267</v>
      </c>
      <c r="C34" s="25" t="s">
        <v>387</v>
      </c>
      <c r="D34" s="17" t="s">
        <v>991</v>
      </c>
      <c r="E34" s="26">
        <f>SUM(E35:E42)</f>
        <v>12893</v>
      </c>
      <c r="F34" s="26">
        <f>SUM(F35:F42)</f>
        <v>12892.61</v>
      </c>
      <c r="G34" s="26">
        <f>SUM(G35:G42)</f>
        <v>12893</v>
      </c>
      <c r="H34" s="26">
        <f t="shared" si="1"/>
        <v>99.99697510276894</v>
      </c>
    </row>
    <row r="35" spans="1:8" ht="21" customHeight="1">
      <c r="A35" s="141">
        <v>61</v>
      </c>
      <c r="B35" s="73" t="s">
        <v>604</v>
      </c>
      <c r="C35" s="32" t="s">
        <v>892</v>
      </c>
      <c r="D35" s="33" t="s">
        <v>1572</v>
      </c>
      <c r="E35" s="133">
        <v>9515</v>
      </c>
      <c r="F35" s="67">
        <v>9515</v>
      </c>
      <c r="G35" s="67">
        <v>9515</v>
      </c>
      <c r="H35" s="34">
        <f t="shared" si="1"/>
        <v>100</v>
      </c>
    </row>
    <row r="36" spans="1:8" ht="21" customHeight="1">
      <c r="A36" s="32">
        <v>62</v>
      </c>
      <c r="B36" s="73" t="s">
        <v>605</v>
      </c>
      <c r="C36" s="32" t="s">
        <v>892</v>
      </c>
      <c r="D36" s="33" t="s">
        <v>1107</v>
      </c>
      <c r="E36" s="133">
        <v>2950</v>
      </c>
      <c r="F36" s="67">
        <v>2949.61</v>
      </c>
      <c r="G36" s="67">
        <v>2950</v>
      </c>
      <c r="H36" s="34">
        <f t="shared" si="1"/>
        <v>99.98677966101695</v>
      </c>
    </row>
    <row r="37" spans="1:8" ht="21" customHeight="1">
      <c r="A37" s="32">
        <v>632</v>
      </c>
      <c r="B37" s="73" t="s">
        <v>1525</v>
      </c>
      <c r="C37" s="32" t="s">
        <v>892</v>
      </c>
      <c r="D37" s="33" t="s">
        <v>1581</v>
      </c>
      <c r="E37" s="133">
        <v>0</v>
      </c>
      <c r="F37" s="133">
        <v>0</v>
      </c>
      <c r="G37" s="133">
        <v>0</v>
      </c>
      <c r="H37" s="34">
        <f t="shared" si="1"/>
        <v>0</v>
      </c>
    </row>
    <row r="38" spans="1:8" ht="21" customHeight="1">
      <c r="A38" s="32">
        <v>633</v>
      </c>
      <c r="B38" s="73" t="s">
        <v>1526</v>
      </c>
      <c r="C38" s="32" t="s">
        <v>892</v>
      </c>
      <c r="D38" s="33" t="s">
        <v>1146</v>
      </c>
      <c r="E38" s="133">
        <v>0</v>
      </c>
      <c r="F38" s="133">
        <v>0</v>
      </c>
      <c r="G38" s="133">
        <v>0</v>
      </c>
      <c r="H38" s="34">
        <f t="shared" si="1"/>
        <v>0</v>
      </c>
    </row>
    <row r="39" spans="1:8" ht="21" customHeight="1">
      <c r="A39" s="32">
        <v>634</v>
      </c>
      <c r="B39" s="73" t="s">
        <v>1527</v>
      </c>
      <c r="C39" s="32" t="s">
        <v>892</v>
      </c>
      <c r="D39" s="33" t="s">
        <v>1147</v>
      </c>
      <c r="E39" s="133">
        <v>0</v>
      </c>
      <c r="F39" s="133">
        <v>0</v>
      </c>
      <c r="G39" s="133">
        <v>0</v>
      </c>
      <c r="H39" s="34">
        <f t="shared" si="1"/>
        <v>0</v>
      </c>
    </row>
    <row r="40" spans="1:9" ht="21" customHeight="1">
      <c r="A40" s="32">
        <v>635</v>
      </c>
      <c r="B40" s="73" t="s">
        <v>1528</v>
      </c>
      <c r="C40" s="32" t="s">
        <v>892</v>
      </c>
      <c r="D40" s="33" t="s">
        <v>405</v>
      </c>
      <c r="E40" s="133">
        <v>0</v>
      </c>
      <c r="F40" s="133">
        <v>0</v>
      </c>
      <c r="G40" s="133">
        <v>0</v>
      </c>
      <c r="H40" s="34">
        <f t="shared" si="1"/>
        <v>0</v>
      </c>
      <c r="I40" s="234"/>
    </row>
    <row r="41" spans="1:8" ht="21" customHeight="1">
      <c r="A41" s="32">
        <v>637</v>
      </c>
      <c r="B41" s="73" t="s">
        <v>1529</v>
      </c>
      <c r="C41" s="32" t="s">
        <v>892</v>
      </c>
      <c r="D41" s="33" t="s">
        <v>988</v>
      </c>
      <c r="E41" s="133">
        <v>428</v>
      </c>
      <c r="F41" s="67">
        <v>428</v>
      </c>
      <c r="G41" s="67">
        <v>428</v>
      </c>
      <c r="H41" s="34">
        <f t="shared" si="1"/>
        <v>100</v>
      </c>
    </row>
    <row r="42" spans="1:8" ht="21" customHeight="1">
      <c r="A42" s="32"/>
      <c r="B42" s="73" t="s">
        <v>1530</v>
      </c>
      <c r="C42" s="32" t="s">
        <v>892</v>
      </c>
      <c r="D42" s="33"/>
      <c r="E42" s="67"/>
      <c r="F42" s="67"/>
      <c r="G42" s="67"/>
      <c r="H42" s="34">
        <f t="shared" si="1"/>
        <v>0</v>
      </c>
    </row>
    <row r="43" spans="1:8" ht="21" customHeight="1">
      <c r="A43" s="24"/>
      <c r="B43" s="72"/>
      <c r="C43" s="23" t="s">
        <v>892</v>
      </c>
      <c r="D43" s="24" t="s">
        <v>378</v>
      </c>
      <c r="E43" s="31">
        <f>SUM(E34,E28)</f>
        <v>19500</v>
      </c>
      <c r="F43" s="31">
        <f>SUM(F34,F28)</f>
        <v>18071.24</v>
      </c>
      <c r="G43" s="31">
        <f>SUM(G34,G28)</f>
        <v>19500</v>
      </c>
      <c r="H43" s="31">
        <f t="shared" si="1"/>
        <v>92.67302564102565</v>
      </c>
    </row>
    <row r="45" spans="1:8" ht="12.75">
      <c r="A45" s="334" t="s">
        <v>979</v>
      </c>
      <c r="B45" s="334"/>
      <c r="C45" s="334"/>
      <c r="D45" s="334"/>
      <c r="E45" s="334"/>
      <c r="F45" s="334"/>
      <c r="G45" s="334"/>
      <c r="H45" s="335"/>
    </row>
    <row r="46" spans="1:8" ht="26.25" customHeight="1">
      <c r="A46" s="336" t="s">
        <v>1367</v>
      </c>
      <c r="B46" s="337"/>
      <c r="C46" s="337"/>
      <c r="D46" s="337"/>
      <c r="E46" s="337"/>
      <c r="F46" s="337"/>
      <c r="G46" s="337"/>
      <c r="H46" s="337"/>
    </row>
    <row r="47" spans="1:8" ht="35.25" customHeight="1">
      <c r="A47" s="337"/>
      <c r="B47" s="337"/>
      <c r="C47" s="337"/>
      <c r="D47" s="337"/>
      <c r="E47" s="337"/>
      <c r="F47" s="337"/>
      <c r="G47" s="337"/>
      <c r="H47" s="337"/>
    </row>
    <row r="49" spans="1:8" ht="20.25" customHeight="1">
      <c r="A49" s="18" t="s">
        <v>1058</v>
      </c>
      <c r="B49" s="62" t="s">
        <v>595</v>
      </c>
      <c r="C49" s="27" t="s">
        <v>389</v>
      </c>
      <c r="D49" s="19" t="s">
        <v>597</v>
      </c>
      <c r="E49" s="40" t="s">
        <v>376</v>
      </c>
      <c r="F49" s="40" t="s">
        <v>152</v>
      </c>
      <c r="G49" s="40" t="s">
        <v>153</v>
      </c>
      <c r="H49" s="228" t="s">
        <v>377</v>
      </c>
    </row>
    <row r="50" spans="1:8" ht="20.25" customHeight="1">
      <c r="A50" s="76" t="s">
        <v>382</v>
      </c>
      <c r="B50" s="77" t="s">
        <v>383</v>
      </c>
      <c r="C50" s="78" t="s">
        <v>384</v>
      </c>
      <c r="D50" s="79" t="s">
        <v>374</v>
      </c>
      <c r="E50" s="80"/>
      <c r="F50" s="80"/>
      <c r="G50" s="80"/>
      <c r="H50" s="229"/>
    </row>
    <row r="51" spans="1:8" ht="20.25" customHeight="1">
      <c r="A51" s="47" t="s">
        <v>385</v>
      </c>
      <c r="B51" s="47" t="s">
        <v>386</v>
      </c>
      <c r="C51" s="25" t="s">
        <v>387</v>
      </c>
      <c r="D51" s="143" t="s">
        <v>388</v>
      </c>
      <c r="E51" s="63">
        <f>SUM(E52:E52)</f>
        <v>600</v>
      </c>
      <c r="F51" s="63">
        <f>SUM(F52:F52)</f>
        <v>458.36</v>
      </c>
      <c r="G51" s="63">
        <f>SUM(G52:G52)</f>
        <v>800</v>
      </c>
      <c r="H51" s="63">
        <f>IF(E51=0,,F51/E51*100)</f>
        <v>76.39333333333333</v>
      </c>
    </row>
    <row r="52" spans="1:8" ht="20.25" customHeight="1">
      <c r="A52" s="32">
        <v>632</v>
      </c>
      <c r="B52" s="73" t="s">
        <v>606</v>
      </c>
      <c r="C52" s="32" t="s">
        <v>892</v>
      </c>
      <c r="D52" s="33" t="s">
        <v>1581</v>
      </c>
      <c r="E52" s="66">
        <v>600</v>
      </c>
      <c r="F52" s="34">
        <v>458.36</v>
      </c>
      <c r="G52" s="34">
        <v>800</v>
      </c>
      <c r="H52" s="34">
        <f>IF(E52=0,,F52/E52*100)</f>
        <v>76.39333333333333</v>
      </c>
    </row>
    <row r="53" spans="1:8" ht="20.25" customHeight="1">
      <c r="A53" s="24"/>
      <c r="B53" s="72"/>
      <c r="C53" s="23" t="s">
        <v>892</v>
      </c>
      <c r="D53" s="24" t="s">
        <v>378</v>
      </c>
      <c r="E53" s="31">
        <f>SUM(E51)</f>
        <v>600</v>
      </c>
      <c r="F53" s="31">
        <f>SUM(F51)</f>
        <v>458.36</v>
      </c>
      <c r="G53" s="31">
        <f>SUM(G51)</f>
        <v>800</v>
      </c>
      <c r="H53" s="31">
        <f>IF(E53=0,,F53/E53*100)</f>
        <v>76.39333333333333</v>
      </c>
    </row>
    <row r="55" spans="1:8" ht="12.75" customHeight="1">
      <c r="A55" s="334" t="s">
        <v>979</v>
      </c>
      <c r="B55" s="334"/>
      <c r="C55" s="334"/>
      <c r="D55" s="334"/>
      <c r="E55" s="334"/>
      <c r="F55" s="334"/>
      <c r="G55" s="334"/>
      <c r="H55" s="335"/>
    </row>
    <row r="56" spans="1:8" ht="12.75">
      <c r="A56" s="336" t="s">
        <v>1368</v>
      </c>
      <c r="B56" s="337"/>
      <c r="C56" s="337"/>
      <c r="D56" s="337"/>
      <c r="E56" s="337"/>
      <c r="F56" s="337"/>
      <c r="G56" s="337"/>
      <c r="H56" s="337"/>
    </row>
    <row r="57" spans="1:8" ht="12.75">
      <c r="A57" s="337"/>
      <c r="B57" s="337"/>
      <c r="C57" s="337"/>
      <c r="D57" s="337"/>
      <c r="E57" s="337"/>
      <c r="F57" s="337"/>
      <c r="G57" s="337"/>
      <c r="H57" s="337"/>
    </row>
    <row r="60" spans="1:8" ht="20.25" customHeight="1">
      <c r="A60" s="378" t="s">
        <v>1742</v>
      </c>
      <c r="B60" s="378"/>
      <c r="C60" s="378"/>
      <c r="D60" s="378"/>
      <c r="E60" s="368">
        <v>2014</v>
      </c>
      <c r="F60" s="368"/>
      <c r="G60" s="368"/>
      <c r="H60" s="369"/>
    </row>
    <row r="61" spans="1:8" ht="20.25" customHeight="1">
      <c r="A61" s="86" t="s">
        <v>382</v>
      </c>
      <c r="B61" s="37" t="s">
        <v>383</v>
      </c>
      <c r="C61" s="14" t="s">
        <v>384</v>
      </c>
      <c r="D61" s="15" t="s">
        <v>374</v>
      </c>
      <c r="E61" s="86" t="s">
        <v>1115</v>
      </c>
      <c r="F61" s="86" t="s">
        <v>1116</v>
      </c>
      <c r="G61" s="86" t="s">
        <v>381</v>
      </c>
      <c r="H61" s="231" t="s">
        <v>378</v>
      </c>
    </row>
    <row r="62" spans="1:8" ht="20.25" customHeight="1">
      <c r="A62" s="106" t="s">
        <v>1119</v>
      </c>
      <c r="B62" s="359" t="s">
        <v>1740</v>
      </c>
      <c r="C62" s="362" t="s">
        <v>389</v>
      </c>
      <c r="D62" s="365" t="s">
        <v>1741</v>
      </c>
      <c r="E62" s="107">
        <f>SUM(E15)</f>
        <v>40000</v>
      </c>
      <c r="F62" s="107">
        <f>SUM(E16:E18)</f>
        <v>95906</v>
      </c>
      <c r="G62" s="107">
        <f>SUM(E19)</f>
        <v>8900</v>
      </c>
      <c r="H62" s="107">
        <f>SUM(E62:G62)</f>
        <v>144806</v>
      </c>
    </row>
    <row r="63" spans="1:8" ht="20.25" customHeight="1">
      <c r="A63" s="106" t="s">
        <v>1121</v>
      </c>
      <c r="B63" s="360"/>
      <c r="C63" s="363"/>
      <c r="D63" s="366"/>
      <c r="E63" s="110">
        <f>SUM(F15)</f>
        <v>25438.31</v>
      </c>
      <c r="F63" s="110">
        <f>SUM(F16:F18)</f>
        <v>0</v>
      </c>
      <c r="G63" s="110">
        <f>SUM(F19)</f>
        <v>9538.45</v>
      </c>
      <c r="H63" s="107">
        <f>SUM(E63:G63)</f>
        <v>34976.76</v>
      </c>
    </row>
    <row r="64" spans="1:8" ht="20.25" customHeight="1">
      <c r="A64" s="106" t="s">
        <v>1122</v>
      </c>
      <c r="B64" s="361"/>
      <c r="C64" s="364"/>
      <c r="D64" s="367"/>
      <c r="E64" s="110">
        <f>IF(E63=0,,E63/E62*100)</f>
        <v>63.595774999999996</v>
      </c>
      <c r="F64" s="110">
        <f>IF(F63=0,,F63/F62*100)</f>
        <v>0</v>
      </c>
      <c r="G64" s="110">
        <f>IF(G63=0,,G63/G62*100)</f>
        <v>107.17359550561798</v>
      </c>
      <c r="H64" s="110">
        <f>IF(H63=0,,H63/H62*100)</f>
        <v>24.15422012900018</v>
      </c>
    </row>
    <row r="65" spans="1:8" ht="20.25" customHeight="1">
      <c r="A65" s="106" t="s">
        <v>1119</v>
      </c>
      <c r="B65" s="359" t="s">
        <v>594</v>
      </c>
      <c r="C65" s="362" t="s">
        <v>389</v>
      </c>
      <c r="D65" s="365" t="s">
        <v>596</v>
      </c>
      <c r="E65" s="107">
        <f>SUM(E29:E33,E35:E42)</f>
        <v>19500</v>
      </c>
      <c r="F65" s="107"/>
      <c r="G65" s="107"/>
      <c r="H65" s="107">
        <f>SUM(E65:G65)</f>
        <v>19500</v>
      </c>
    </row>
    <row r="66" spans="1:8" ht="20.25" customHeight="1">
      <c r="A66" s="106" t="s">
        <v>1121</v>
      </c>
      <c r="B66" s="360"/>
      <c r="C66" s="363"/>
      <c r="D66" s="366"/>
      <c r="E66" s="110">
        <f>SUM(F35:F42,F29:F33)</f>
        <v>18071.24</v>
      </c>
      <c r="F66" s="110"/>
      <c r="G66" s="110"/>
      <c r="H66" s="107">
        <f>SUM(E66:G66)</f>
        <v>18071.24</v>
      </c>
    </row>
    <row r="67" spans="1:8" ht="20.25" customHeight="1">
      <c r="A67" s="106" t="s">
        <v>1122</v>
      </c>
      <c r="B67" s="361"/>
      <c r="C67" s="364"/>
      <c r="D67" s="367"/>
      <c r="E67" s="110">
        <f>IF(E66=0,,E66/E65*100)</f>
        <v>92.67302564102565</v>
      </c>
      <c r="F67" s="110">
        <f>IF(F66=0,,F66/F65*100)</f>
        <v>0</v>
      </c>
      <c r="G67" s="110">
        <f>IF(G66=0,,G66/G65*100)</f>
        <v>0</v>
      </c>
      <c r="H67" s="110">
        <f>IF(H66=0,,H66/H65*100)</f>
        <v>92.67302564102565</v>
      </c>
    </row>
    <row r="68" spans="1:8" ht="20.25" customHeight="1">
      <c r="A68" s="106" t="s">
        <v>1119</v>
      </c>
      <c r="B68" s="359" t="s">
        <v>595</v>
      </c>
      <c r="C68" s="362" t="s">
        <v>389</v>
      </c>
      <c r="D68" s="365" t="s">
        <v>597</v>
      </c>
      <c r="E68" s="107">
        <f>SUM(E52)</f>
        <v>600</v>
      </c>
      <c r="F68" s="107"/>
      <c r="G68" s="107"/>
      <c r="H68" s="107">
        <f>SUM(E68:G68)</f>
        <v>600</v>
      </c>
    </row>
    <row r="69" spans="1:8" ht="20.25" customHeight="1">
      <c r="A69" s="106" t="s">
        <v>1121</v>
      </c>
      <c r="B69" s="360"/>
      <c r="C69" s="363"/>
      <c r="D69" s="366"/>
      <c r="E69" s="110">
        <f>SUM(F52)</f>
        <v>458.36</v>
      </c>
      <c r="F69" s="110"/>
      <c r="G69" s="110"/>
      <c r="H69" s="107">
        <f>SUM(E69:G69)</f>
        <v>458.36</v>
      </c>
    </row>
    <row r="70" spans="1:8" ht="20.25" customHeight="1">
      <c r="A70" s="106" t="s">
        <v>1122</v>
      </c>
      <c r="B70" s="361"/>
      <c r="C70" s="364"/>
      <c r="D70" s="367"/>
      <c r="E70" s="110">
        <f>IF(E69=0,,E69/E68*100)</f>
        <v>76.39333333333333</v>
      </c>
      <c r="F70" s="110">
        <f>IF(F69=0,,F69/F68*100)</f>
        <v>0</v>
      </c>
      <c r="G70" s="110">
        <f>IF(G69=0,,G69/G68*100)</f>
        <v>0</v>
      </c>
      <c r="H70" s="110">
        <f>IF(H69=0,,H69/H68*100)</f>
        <v>76.39333333333333</v>
      </c>
    </row>
    <row r="71" spans="1:8" ht="20.25" customHeight="1">
      <c r="A71" s="111" t="s">
        <v>1119</v>
      </c>
      <c r="B71" s="112"/>
      <c r="C71" s="111"/>
      <c r="D71" s="48" t="s">
        <v>154</v>
      </c>
      <c r="E71" s="113">
        <f aca="true" t="shared" si="2" ref="E71:G72">SUM(E62,E65,E68)</f>
        <v>60100</v>
      </c>
      <c r="F71" s="113">
        <f t="shared" si="2"/>
        <v>95906</v>
      </c>
      <c r="G71" s="113">
        <f t="shared" si="2"/>
        <v>8900</v>
      </c>
      <c r="H71" s="113">
        <f>SUM(E71:G71)</f>
        <v>164906</v>
      </c>
    </row>
    <row r="72" spans="1:8" ht="20.25" customHeight="1">
      <c r="A72" s="111" t="s">
        <v>1121</v>
      </c>
      <c r="B72" s="112"/>
      <c r="C72" s="111"/>
      <c r="D72" s="48" t="s">
        <v>155</v>
      </c>
      <c r="E72" s="113">
        <f t="shared" si="2"/>
        <v>43967.91</v>
      </c>
      <c r="F72" s="113">
        <f t="shared" si="2"/>
        <v>0</v>
      </c>
      <c r="G72" s="113">
        <f t="shared" si="2"/>
        <v>9538.45</v>
      </c>
      <c r="H72" s="113">
        <f>SUM(E72:G72)</f>
        <v>53506.36</v>
      </c>
    </row>
    <row r="73" spans="1:8" ht="20.25" customHeight="1">
      <c r="A73" s="111" t="s">
        <v>1122</v>
      </c>
      <c r="B73" s="112"/>
      <c r="C73" s="111"/>
      <c r="D73" s="48" t="s">
        <v>1123</v>
      </c>
      <c r="E73" s="113">
        <f>SUM(E64)</f>
        <v>63.595774999999996</v>
      </c>
      <c r="F73" s="113">
        <f>SUM(F64)</f>
        <v>0</v>
      </c>
      <c r="G73" s="113">
        <f>SUM(G64)</f>
        <v>107.17359550561798</v>
      </c>
      <c r="H73" s="113">
        <f>IF(H72=0,,H72/H71*100)</f>
        <v>32.4465816889622</v>
      </c>
    </row>
    <row r="74" spans="1:8" ht="12.75">
      <c r="A74" s="115"/>
      <c r="B74" s="52"/>
      <c r="C74" s="51"/>
      <c r="D74" s="115"/>
      <c r="E74" s="115"/>
      <c r="F74" s="115"/>
      <c r="G74" s="116"/>
      <c r="H74" s="222"/>
    </row>
    <row r="75" spans="1:8" ht="12.75">
      <c r="A75" s="115" t="s">
        <v>1119</v>
      </c>
      <c r="B75" s="52" t="s">
        <v>154</v>
      </c>
      <c r="C75" s="51"/>
      <c r="D75" s="115"/>
      <c r="E75" s="115"/>
      <c r="F75" s="115"/>
      <c r="G75" s="116"/>
      <c r="H75" s="222"/>
    </row>
    <row r="76" spans="1:8" ht="12.75">
      <c r="A76" s="115" t="s">
        <v>1121</v>
      </c>
      <c r="B76" s="52" t="s">
        <v>155</v>
      </c>
      <c r="C76" s="51"/>
      <c r="D76" s="115"/>
      <c r="E76" s="115"/>
      <c r="F76" s="115"/>
      <c r="G76" s="116"/>
      <c r="H76" s="222"/>
    </row>
    <row r="77" spans="1:8" ht="12.75">
      <c r="A77" s="115" t="s">
        <v>1122</v>
      </c>
      <c r="B77" s="52" t="s">
        <v>1123</v>
      </c>
      <c r="C77" s="51"/>
      <c r="D77" s="115"/>
      <c r="E77" s="115"/>
      <c r="F77" s="115"/>
      <c r="G77" s="116"/>
      <c r="H77" s="222"/>
    </row>
    <row r="78" spans="1:8" ht="12.75">
      <c r="A78" s="115"/>
      <c r="B78" s="52"/>
      <c r="C78" s="51"/>
      <c r="D78" s="115"/>
      <c r="E78" s="115"/>
      <c r="F78" s="115"/>
      <c r="G78" s="116"/>
      <c r="H78" s="222"/>
    </row>
    <row r="79" spans="1:8" ht="12.75">
      <c r="A79" s="334" t="s">
        <v>375</v>
      </c>
      <c r="B79" s="334"/>
      <c r="C79" s="334"/>
      <c r="D79" s="334"/>
      <c r="E79" s="334"/>
      <c r="F79" s="334"/>
      <c r="G79" s="334"/>
      <c r="H79" s="222"/>
    </row>
    <row r="80" spans="1:8" ht="12.75">
      <c r="A80" s="336" t="s">
        <v>1369</v>
      </c>
      <c r="B80" s="337"/>
      <c r="C80" s="337"/>
      <c r="D80" s="337"/>
      <c r="E80" s="337"/>
      <c r="F80" s="337"/>
      <c r="G80" s="337"/>
      <c r="H80" s="377"/>
    </row>
    <row r="81" spans="1:8" ht="12.75">
      <c r="A81" s="337"/>
      <c r="B81" s="337"/>
      <c r="C81" s="337"/>
      <c r="D81" s="337"/>
      <c r="E81" s="337"/>
      <c r="F81" s="337"/>
      <c r="G81" s="337"/>
      <c r="H81" s="377"/>
    </row>
    <row r="82" spans="1:8" ht="12.75">
      <c r="A82" s="337"/>
      <c r="B82" s="337"/>
      <c r="C82" s="337"/>
      <c r="D82" s="337"/>
      <c r="E82" s="337"/>
      <c r="F82" s="337"/>
      <c r="G82" s="337"/>
      <c r="H82" s="377"/>
    </row>
    <row r="85" spans="1:5" ht="12.75">
      <c r="A85" s="386" t="s">
        <v>389</v>
      </c>
      <c r="B85" s="386"/>
      <c r="C85" s="386" t="s">
        <v>1741</v>
      </c>
      <c r="D85" s="386"/>
      <c r="E85" s="386"/>
    </row>
    <row r="86" spans="1:5" ht="12.75">
      <c r="A86" s="55" t="s">
        <v>1124</v>
      </c>
      <c r="B86" s="55"/>
      <c r="C86" s="386" t="s">
        <v>612</v>
      </c>
      <c r="D86" s="386"/>
      <c r="E86" s="386"/>
    </row>
    <row r="87" spans="1:5" ht="12.75">
      <c r="A87" s="386" t="s">
        <v>1125</v>
      </c>
      <c r="B87" s="386"/>
      <c r="C87" s="386" t="s">
        <v>1277</v>
      </c>
      <c r="D87" s="386"/>
      <c r="E87" s="386"/>
    </row>
    <row r="88" spans="1:5" ht="12.75">
      <c r="A88" s="55" t="s">
        <v>1126</v>
      </c>
      <c r="B88" s="55" t="s">
        <v>1127</v>
      </c>
      <c r="C88" s="386" t="s">
        <v>1743</v>
      </c>
      <c r="D88" s="386"/>
      <c r="E88" s="386"/>
    </row>
    <row r="89" spans="1:8" ht="12.75">
      <c r="A89" s="387" t="s">
        <v>1128</v>
      </c>
      <c r="B89" s="387"/>
      <c r="C89" s="387"/>
      <c r="D89" s="373" t="s">
        <v>156</v>
      </c>
      <c r="E89" s="373"/>
      <c r="F89" s="373"/>
      <c r="G89" s="373"/>
      <c r="H89" s="373"/>
    </row>
    <row r="90" spans="1:8" ht="12.75">
      <c r="A90" s="386" t="s">
        <v>1129</v>
      </c>
      <c r="B90" s="386"/>
      <c r="C90" s="386"/>
      <c r="D90" s="371">
        <v>0</v>
      </c>
      <c r="E90" s="374"/>
      <c r="F90" s="374"/>
      <c r="G90" s="374"/>
      <c r="H90" s="374"/>
    </row>
    <row r="91" spans="1:8" ht="12.75">
      <c r="A91" s="386" t="s">
        <v>1130</v>
      </c>
      <c r="B91" s="386"/>
      <c r="C91" s="386"/>
      <c r="D91" s="371">
        <v>0</v>
      </c>
      <c r="E91" s="374"/>
      <c r="F91" s="374"/>
      <c r="G91" s="374"/>
      <c r="H91" s="374"/>
    </row>
    <row r="92" spans="1:8" ht="12.75">
      <c r="A92" s="386" t="s">
        <v>377</v>
      </c>
      <c r="B92" s="386"/>
      <c r="C92" s="386"/>
      <c r="D92" s="372">
        <f>IF(D90=0,,D91/D90*100)</f>
        <v>0</v>
      </c>
      <c r="E92" s="376"/>
      <c r="F92" s="376"/>
      <c r="G92" s="376"/>
      <c r="H92" s="376"/>
    </row>
    <row r="93" spans="1:5" ht="12.75">
      <c r="A93" s="56"/>
      <c r="B93" s="56"/>
      <c r="C93" s="225"/>
      <c r="D93" s="56"/>
      <c r="E93" s="56"/>
    </row>
    <row r="94" spans="1:5" ht="12.75">
      <c r="A94" s="55" t="s">
        <v>1126</v>
      </c>
      <c r="B94" s="55" t="s">
        <v>1127</v>
      </c>
      <c r="C94" s="386" t="s">
        <v>1744</v>
      </c>
      <c r="D94" s="386"/>
      <c r="E94" s="386"/>
    </row>
    <row r="95" spans="1:8" ht="12.75">
      <c r="A95" s="386" t="s">
        <v>1134</v>
      </c>
      <c r="B95" s="386"/>
      <c r="C95" s="386"/>
      <c r="D95" s="371">
        <v>0</v>
      </c>
      <c r="E95" s="374"/>
      <c r="F95" s="374"/>
      <c r="G95" s="374"/>
      <c r="H95" s="374"/>
    </row>
    <row r="96" spans="1:8" ht="12.75">
      <c r="A96" s="386" t="s">
        <v>1130</v>
      </c>
      <c r="B96" s="386"/>
      <c r="C96" s="386"/>
      <c r="D96" s="371">
        <v>0</v>
      </c>
      <c r="E96" s="374"/>
      <c r="F96" s="374"/>
      <c r="G96" s="374"/>
      <c r="H96" s="374"/>
    </row>
    <row r="97" spans="1:8" ht="12.75">
      <c r="A97" s="386" t="s">
        <v>377</v>
      </c>
      <c r="B97" s="386"/>
      <c r="C97" s="386"/>
      <c r="D97" s="372">
        <f>IF(D95=0,,D96/D95*100)</f>
        <v>0</v>
      </c>
      <c r="E97" s="376"/>
      <c r="F97" s="376"/>
      <c r="G97" s="376"/>
      <c r="H97" s="376"/>
    </row>
    <row r="98" spans="1:8" ht="12.75">
      <c r="A98" s="386"/>
      <c r="B98" s="386"/>
      <c r="C98" s="386"/>
      <c r="D98" s="371"/>
      <c r="E98" s="374"/>
      <c r="F98" s="374"/>
      <c r="G98" s="374"/>
      <c r="H98" s="374"/>
    </row>
    <row r="100" spans="1:8" ht="12.75">
      <c r="A100" s="334" t="s">
        <v>375</v>
      </c>
      <c r="B100" s="334"/>
      <c r="C100" s="334"/>
      <c r="D100" s="334"/>
      <c r="E100" s="334"/>
      <c r="F100" s="334"/>
      <c r="G100" s="334"/>
      <c r="H100" s="222"/>
    </row>
    <row r="101" spans="1:8" ht="12.75">
      <c r="A101" s="336" t="s">
        <v>295</v>
      </c>
      <c r="B101" s="337"/>
      <c r="C101" s="337"/>
      <c r="D101" s="337"/>
      <c r="E101" s="337"/>
      <c r="F101" s="337"/>
      <c r="G101" s="337"/>
      <c r="H101" s="377"/>
    </row>
    <row r="102" spans="1:8" ht="12.75">
      <c r="A102" s="337"/>
      <c r="B102" s="337"/>
      <c r="C102" s="337"/>
      <c r="D102" s="337"/>
      <c r="E102" s="337"/>
      <c r="F102" s="337"/>
      <c r="G102" s="337"/>
      <c r="H102" s="377"/>
    </row>
    <row r="103" spans="1:8" ht="12.75">
      <c r="A103" s="337"/>
      <c r="B103" s="337"/>
      <c r="C103" s="337"/>
      <c r="D103" s="337"/>
      <c r="E103" s="337"/>
      <c r="F103" s="337"/>
      <c r="G103" s="337"/>
      <c r="H103" s="377"/>
    </row>
    <row r="105" spans="1:5" ht="12.75">
      <c r="A105" s="386" t="s">
        <v>389</v>
      </c>
      <c r="B105" s="386"/>
      <c r="C105" s="386" t="s">
        <v>613</v>
      </c>
      <c r="D105" s="386"/>
      <c r="E105" s="386"/>
    </row>
    <row r="106" spans="1:5" ht="12.75">
      <c r="A106" s="55" t="s">
        <v>1124</v>
      </c>
      <c r="B106" s="55"/>
      <c r="C106" s="386" t="s">
        <v>614</v>
      </c>
      <c r="D106" s="386"/>
      <c r="E106" s="386"/>
    </row>
    <row r="107" spans="1:5" ht="12.75">
      <c r="A107" s="386" t="s">
        <v>1125</v>
      </c>
      <c r="B107" s="386"/>
      <c r="C107" s="386" t="s">
        <v>1277</v>
      </c>
      <c r="D107" s="386"/>
      <c r="E107" s="386"/>
    </row>
    <row r="108" spans="1:5" ht="12.75">
      <c r="A108" s="55" t="s">
        <v>1126</v>
      </c>
      <c r="B108" s="55" t="s">
        <v>1127</v>
      </c>
      <c r="C108" s="386" t="s">
        <v>615</v>
      </c>
      <c r="D108" s="386"/>
      <c r="E108" s="386"/>
    </row>
    <row r="109" spans="1:8" ht="12.75">
      <c r="A109" s="387" t="s">
        <v>1128</v>
      </c>
      <c r="B109" s="387"/>
      <c r="C109" s="387"/>
      <c r="D109" s="373" t="s">
        <v>156</v>
      </c>
      <c r="E109" s="373"/>
      <c r="F109" s="373"/>
      <c r="G109" s="373"/>
      <c r="H109" s="373"/>
    </row>
    <row r="110" spans="1:8" ht="12.75">
      <c r="A110" s="386" t="s">
        <v>1129</v>
      </c>
      <c r="B110" s="386"/>
      <c r="C110" s="386"/>
      <c r="D110" s="371">
        <v>1</v>
      </c>
      <c r="E110" s="374"/>
      <c r="F110" s="374"/>
      <c r="G110" s="374"/>
      <c r="H110" s="374"/>
    </row>
    <row r="111" spans="1:8" ht="12.75">
      <c r="A111" s="386" t="s">
        <v>1130</v>
      </c>
      <c r="B111" s="386"/>
      <c r="C111" s="386"/>
      <c r="D111" s="371">
        <v>1</v>
      </c>
      <c r="E111" s="374"/>
      <c r="F111" s="374"/>
      <c r="G111" s="374"/>
      <c r="H111" s="374"/>
    </row>
    <row r="112" spans="1:8" ht="12.75">
      <c r="A112" s="386" t="s">
        <v>377</v>
      </c>
      <c r="B112" s="386"/>
      <c r="C112" s="386"/>
      <c r="D112" s="372">
        <f>IF(D110=0,,D111/D110*100)</f>
        <v>100</v>
      </c>
      <c r="E112" s="376"/>
      <c r="F112" s="376"/>
      <c r="G112" s="376"/>
      <c r="H112" s="376"/>
    </row>
    <row r="113" spans="1:5" ht="12.75">
      <c r="A113" s="56"/>
      <c r="B113" s="56"/>
      <c r="C113" s="225"/>
      <c r="D113" s="56"/>
      <c r="E113" s="56"/>
    </row>
    <row r="115" spans="1:8" ht="12.75">
      <c r="A115" s="334" t="s">
        <v>375</v>
      </c>
      <c r="B115" s="334"/>
      <c r="C115" s="334"/>
      <c r="D115" s="334"/>
      <c r="E115" s="334"/>
      <c r="F115" s="334"/>
      <c r="G115" s="334"/>
      <c r="H115" s="222"/>
    </row>
    <row r="116" spans="1:8" ht="12.75">
      <c r="A116" s="336" t="s">
        <v>721</v>
      </c>
      <c r="B116" s="337"/>
      <c r="C116" s="337"/>
      <c r="D116" s="337"/>
      <c r="E116" s="337"/>
      <c r="F116" s="337"/>
      <c r="G116" s="337"/>
      <c r="H116" s="377"/>
    </row>
    <row r="117" spans="1:8" ht="12.75">
      <c r="A117" s="337"/>
      <c r="B117" s="337"/>
      <c r="C117" s="337"/>
      <c r="D117" s="337"/>
      <c r="E117" s="337"/>
      <c r="F117" s="337"/>
      <c r="G117" s="337"/>
      <c r="H117" s="377"/>
    </row>
    <row r="118" spans="1:8" ht="12.75">
      <c r="A118" s="337"/>
      <c r="B118" s="337"/>
      <c r="C118" s="337"/>
      <c r="D118" s="337"/>
      <c r="E118" s="337"/>
      <c r="F118" s="337"/>
      <c r="G118" s="337"/>
      <c r="H118" s="377"/>
    </row>
    <row r="120" spans="1:3" ht="12.75">
      <c r="A120" s="386" t="s">
        <v>389</v>
      </c>
      <c r="B120" s="386"/>
      <c r="C120" s="145" t="s">
        <v>597</v>
      </c>
    </row>
    <row r="121" spans="1:5" ht="12.75">
      <c r="A121" s="55" t="s">
        <v>1124</v>
      </c>
      <c r="B121" s="55"/>
      <c r="C121" s="386" t="s">
        <v>616</v>
      </c>
      <c r="D121" s="386"/>
      <c r="E121" s="386"/>
    </row>
    <row r="122" spans="1:5" ht="12.75">
      <c r="A122" s="386" t="s">
        <v>1125</v>
      </c>
      <c r="B122" s="386"/>
      <c r="C122" s="386" t="s">
        <v>1277</v>
      </c>
      <c r="D122" s="386"/>
      <c r="E122" s="386"/>
    </row>
    <row r="123" spans="1:5" ht="12.75">
      <c r="A123" s="55" t="s">
        <v>1126</v>
      </c>
      <c r="B123" s="55" t="s">
        <v>1127</v>
      </c>
      <c r="C123" s="386" t="s">
        <v>617</v>
      </c>
      <c r="D123" s="386"/>
      <c r="E123" s="386"/>
    </row>
    <row r="124" spans="1:8" ht="12.75">
      <c r="A124" s="387" t="s">
        <v>1128</v>
      </c>
      <c r="B124" s="387"/>
      <c r="C124" s="387"/>
      <c r="D124" s="373" t="s">
        <v>156</v>
      </c>
      <c r="E124" s="373"/>
      <c r="F124" s="373"/>
      <c r="G124" s="373"/>
      <c r="H124" s="373"/>
    </row>
    <row r="125" spans="1:8" ht="12.75">
      <c r="A125" s="386" t="s">
        <v>1129</v>
      </c>
      <c r="B125" s="386"/>
      <c r="C125" s="386"/>
      <c r="D125" s="371">
        <v>350</v>
      </c>
      <c r="E125" s="374"/>
      <c r="F125" s="374"/>
      <c r="G125" s="374"/>
      <c r="H125" s="374"/>
    </row>
    <row r="126" spans="1:8" ht="12.75">
      <c r="A126" s="386" t="s">
        <v>1130</v>
      </c>
      <c r="B126" s="386"/>
      <c r="C126" s="386"/>
      <c r="D126" s="371">
        <v>360</v>
      </c>
      <c r="E126" s="374"/>
      <c r="F126" s="374"/>
      <c r="G126" s="374"/>
      <c r="H126" s="374"/>
    </row>
    <row r="127" spans="1:8" ht="12.75">
      <c r="A127" s="386" t="s">
        <v>377</v>
      </c>
      <c r="B127" s="386"/>
      <c r="C127" s="386"/>
      <c r="D127" s="372">
        <f>IF(D125=0,,D126/D125*100)</f>
        <v>102.85714285714285</v>
      </c>
      <c r="E127" s="376"/>
      <c r="F127" s="376"/>
      <c r="G127" s="376"/>
      <c r="H127" s="376"/>
    </row>
    <row r="128" spans="1:5" ht="12.75">
      <c r="A128" s="56"/>
      <c r="B128" s="56"/>
      <c r="C128" s="225"/>
      <c r="D128" s="56"/>
      <c r="E128" s="56"/>
    </row>
    <row r="129" spans="1:5" ht="12.75">
      <c r="A129" s="55" t="s">
        <v>1126</v>
      </c>
      <c r="B129" s="55" t="s">
        <v>1127</v>
      </c>
      <c r="C129" s="386" t="s">
        <v>1833</v>
      </c>
      <c r="D129" s="386"/>
      <c r="E129" s="386"/>
    </row>
    <row r="130" spans="1:8" ht="12.75">
      <c r="A130" s="386" t="s">
        <v>1134</v>
      </c>
      <c r="B130" s="386"/>
      <c r="C130" s="386"/>
      <c r="D130" s="371">
        <v>15000</v>
      </c>
      <c r="E130" s="374"/>
      <c r="F130" s="374"/>
      <c r="G130" s="374"/>
      <c r="H130" s="374"/>
    </row>
    <row r="131" spans="1:8" ht="12.75">
      <c r="A131" s="386" t="s">
        <v>1130</v>
      </c>
      <c r="B131" s="386"/>
      <c r="C131" s="386"/>
      <c r="D131" s="371">
        <v>12580</v>
      </c>
      <c r="E131" s="374"/>
      <c r="F131" s="374"/>
      <c r="G131" s="374"/>
      <c r="H131" s="374"/>
    </row>
    <row r="132" spans="1:8" ht="12.75">
      <c r="A132" s="386" t="s">
        <v>377</v>
      </c>
      <c r="B132" s="386"/>
      <c r="C132" s="386"/>
      <c r="D132" s="372">
        <f>IF(D130=0,,D131/D130*100)</f>
        <v>83.86666666666667</v>
      </c>
      <c r="E132" s="376"/>
      <c r="F132" s="376"/>
      <c r="G132" s="376"/>
      <c r="H132" s="376"/>
    </row>
    <row r="133" spans="1:8" ht="12.75">
      <c r="A133" s="386"/>
      <c r="B133" s="386"/>
      <c r="C133" s="386"/>
      <c r="D133" s="371"/>
      <c r="E133" s="374"/>
      <c r="F133" s="374"/>
      <c r="G133" s="374"/>
      <c r="H133" s="374"/>
    </row>
    <row r="135" spans="1:8" ht="12.75">
      <c r="A135" s="334" t="s">
        <v>375</v>
      </c>
      <c r="B135" s="334"/>
      <c r="C135" s="334"/>
      <c r="D135" s="334"/>
      <c r="E135" s="334"/>
      <c r="F135" s="334"/>
      <c r="G135" s="334"/>
      <c r="H135" s="222"/>
    </row>
    <row r="136" spans="1:8" ht="12.75">
      <c r="A136" s="336" t="s">
        <v>322</v>
      </c>
      <c r="B136" s="337"/>
      <c r="C136" s="337"/>
      <c r="D136" s="337"/>
      <c r="E136" s="337"/>
      <c r="F136" s="337"/>
      <c r="G136" s="337"/>
      <c r="H136" s="377"/>
    </row>
    <row r="137" spans="1:8" ht="12.75">
      <c r="A137" s="337"/>
      <c r="B137" s="337"/>
      <c r="C137" s="337"/>
      <c r="D137" s="337"/>
      <c r="E137" s="337"/>
      <c r="F137" s="337"/>
      <c r="G137" s="337"/>
      <c r="H137" s="377"/>
    </row>
    <row r="138" spans="1:8" ht="12.75">
      <c r="A138" s="337"/>
      <c r="B138" s="337"/>
      <c r="C138" s="337"/>
      <c r="D138" s="337"/>
      <c r="E138" s="337"/>
      <c r="F138" s="337"/>
      <c r="G138" s="337"/>
      <c r="H138" s="377"/>
    </row>
    <row r="139" spans="1:8" ht="12.75">
      <c r="A139" s="337"/>
      <c r="B139" s="337"/>
      <c r="C139" s="337"/>
      <c r="D139" s="337"/>
      <c r="E139" s="337"/>
      <c r="F139" s="337"/>
      <c r="G139" s="337"/>
      <c r="H139" s="377"/>
    </row>
  </sheetData>
  <sheetProtection/>
  <mergeCells count="85">
    <mergeCell ref="A135:G135"/>
    <mergeCell ref="A136:H139"/>
    <mergeCell ref="A120:B120"/>
    <mergeCell ref="A132:C132"/>
    <mergeCell ref="D132:H132"/>
    <mergeCell ref="A133:C133"/>
    <mergeCell ref="D133:H133"/>
    <mergeCell ref="C129:E129"/>
    <mergeCell ref="A130:C130"/>
    <mergeCell ref="D130:H130"/>
    <mergeCell ref="A124:C124"/>
    <mergeCell ref="D124:H124"/>
    <mergeCell ref="A125:C125"/>
    <mergeCell ref="D125:H125"/>
    <mergeCell ref="A131:C131"/>
    <mergeCell ref="D131:H131"/>
    <mergeCell ref="A126:C126"/>
    <mergeCell ref="D126:H126"/>
    <mergeCell ref="A127:C127"/>
    <mergeCell ref="D127:H127"/>
    <mergeCell ref="C121:E121"/>
    <mergeCell ref="A122:B122"/>
    <mergeCell ref="C122:E122"/>
    <mergeCell ref="A115:G115"/>
    <mergeCell ref="A116:H118"/>
    <mergeCell ref="C123:E123"/>
    <mergeCell ref="A110:C110"/>
    <mergeCell ref="D110:H110"/>
    <mergeCell ref="A111:C111"/>
    <mergeCell ref="D111:H111"/>
    <mergeCell ref="A112:C112"/>
    <mergeCell ref="D112:H112"/>
    <mergeCell ref="A89:C89"/>
    <mergeCell ref="C106:E106"/>
    <mergeCell ref="A107:B107"/>
    <mergeCell ref="C107:E107"/>
    <mergeCell ref="C108:E108"/>
    <mergeCell ref="A109:C109"/>
    <mergeCell ref="D109:H109"/>
    <mergeCell ref="A5:C8"/>
    <mergeCell ref="A22:H22"/>
    <mergeCell ref="A23:H24"/>
    <mergeCell ref="A105:B105"/>
    <mergeCell ref="C105:E105"/>
    <mergeCell ref="B68:B70"/>
    <mergeCell ref="C68:C70"/>
    <mergeCell ref="D68:D70"/>
    <mergeCell ref="C86:E86"/>
    <mergeCell ref="C87:E87"/>
    <mergeCell ref="A60:D60"/>
    <mergeCell ref="E60:H60"/>
    <mergeCell ref="A55:H55"/>
    <mergeCell ref="A56:H57"/>
    <mergeCell ref="A45:H45"/>
    <mergeCell ref="A46:H47"/>
    <mergeCell ref="D96:H96"/>
    <mergeCell ref="B62:B64"/>
    <mergeCell ref="C62:C64"/>
    <mergeCell ref="D62:D64"/>
    <mergeCell ref="A79:G79"/>
    <mergeCell ref="B65:B67"/>
    <mergeCell ref="C65:C67"/>
    <mergeCell ref="D65:D67"/>
    <mergeCell ref="A80:H82"/>
    <mergeCell ref="C85:E85"/>
    <mergeCell ref="D91:H91"/>
    <mergeCell ref="D92:H92"/>
    <mergeCell ref="A90:C90"/>
    <mergeCell ref="A91:C91"/>
    <mergeCell ref="A92:C92"/>
    <mergeCell ref="D97:H97"/>
    <mergeCell ref="A96:C96"/>
    <mergeCell ref="A97:C97"/>
    <mergeCell ref="A95:C95"/>
    <mergeCell ref="D95:H95"/>
    <mergeCell ref="D98:H98"/>
    <mergeCell ref="A100:G100"/>
    <mergeCell ref="A98:C98"/>
    <mergeCell ref="A101:H103"/>
    <mergeCell ref="A85:B85"/>
    <mergeCell ref="A87:B87"/>
    <mergeCell ref="C88:E88"/>
    <mergeCell ref="C94:E94"/>
    <mergeCell ref="D89:H89"/>
    <mergeCell ref="D90:H9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8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3" width="7.421875" style="0" customWidth="1"/>
    <col min="4" max="4" width="22.28125" style="0" customWidth="1"/>
    <col min="5" max="7" width="10.00390625" style="0" customWidth="1"/>
  </cols>
  <sheetData>
    <row r="2" ht="12.75">
      <c r="A2" s="130" t="s">
        <v>1746</v>
      </c>
    </row>
    <row r="4" spans="1:7" ht="24.7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4.75" customHeight="1">
      <c r="A5" s="347" t="s">
        <v>1745</v>
      </c>
      <c r="B5" s="348"/>
      <c r="C5" s="349"/>
      <c r="D5" s="48" t="s">
        <v>378</v>
      </c>
      <c r="E5" s="215">
        <f>SUM(E6:E8)</f>
        <v>82100</v>
      </c>
      <c r="F5" s="215">
        <f>SUM(F6:F8)</f>
        <v>8250</v>
      </c>
      <c r="G5" s="155">
        <f>SUM(H45)</f>
        <v>10.04872107186358</v>
      </c>
    </row>
    <row r="6" spans="1:7" ht="24.75" customHeight="1">
      <c r="A6" s="350"/>
      <c r="B6" s="351"/>
      <c r="C6" s="352"/>
      <c r="D6" s="69" t="s">
        <v>1115</v>
      </c>
      <c r="E6" s="87">
        <f>SUM(E43)</f>
        <v>40000</v>
      </c>
      <c r="F6" s="87">
        <f>SUM(E44)</f>
        <v>0</v>
      </c>
      <c r="G6" s="88">
        <f>SUM(E45)</f>
        <v>0</v>
      </c>
    </row>
    <row r="7" spans="1:7" ht="24.75" customHeight="1">
      <c r="A7" s="350"/>
      <c r="B7" s="351"/>
      <c r="C7" s="352"/>
      <c r="D7" s="69" t="s">
        <v>1116</v>
      </c>
      <c r="E7" s="87">
        <f>SUM(F43)</f>
        <v>42100</v>
      </c>
      <c r="F7" s="87">
        <f>SUM(F44)</f>
        <v>8250</v>
      </c>
      <c r="G7" s="88">
        <f>SUM(F45)</f>
        <v>19.596199524940616</v>
      </c>
    </row>
    <row r="8" spans="1:7" ht="24.75" customHeight="1">
      <c r="A8" s="353"/>
      <c r="B8" s="354"/>
      <c r="C8" s="355"/>
      <c r="D8" s="69" t="s">
        <v>381</v>
      </c>
      <c r="E8" s="87">
        <f>SUM(G43)</f>
        <v>0</v>
      </c>
      <c r="F8" s="87">
        <f>SUM(G44)</f>
        <v>0</v>
      </c>
      <c r="G8" s="88">
        <f>SUM(G45)</f>
        <v>0</v>
      </c>
    </row>
    <row r="11" spans="1:8" s="142" customFormat="1" ht="21.75" customHeight="1">
      <c r="A11" s="135" t="s">
        <v>1746</v>
      </c>
      <c r="B11" s="136"/>
      <c r="C11" s="137"/>
      <c r="D11" s="138"/>
      <c r="E11" s="139">
        <f>SUM(E31)</f>
        <v>82100</v>
      </c>
      <c r="F11" s="139">
        <f>SUM(F31)</f>
        <v>8250</v>
      </c>
      <c r="G11" s="139">
        <f>SUM(G31)</f>
        <v>55250</v>
      </c>
      <c r="H11" s="139">
        <f>IF(E11=0,,F11/E11*100)</f>
        <v>10.04872107186358</v>
      </c>
    </row>
    <row r="12" spans="1:8" s="142" customFormat="1" ht="21.75" customHeight="1">
      <c r="A12" s="18" t="s">
        <v>1226</v>
      </c>
      <c r="B12" s="62" t="s">
        <v>1747</v>
      </c>
      <c r="C12" s="27" t="s">
        <v>389</v>
      </c>
      <c r="D12" s="19" t="s">
        <v>34</v>
      </c>
      <c r="E12" s="40" t="s">
        <v>376</v>
      </c>
      <c r="F12" s="40" t="s">
        <v>152</v>
      </c>
      <c r="G12" s="40" t="s">
        <v>153</v>
      </c>
      <c r="H12" s="18" t="s">
        <v>377</v>
      </c>
    </row>
    <row r="13" spans="1:8" s="142" customFormat="1" ht="21.75" customHeight="1">
      <c r="A13" s="76" t="s">
        <v>382</v>
      </c>
      <c r="B13" s="77" t="s">
        <v>383</v>
      </c>
      <c r="C13" s="78" t="s">
        <v>384</v>
      </c>
      <c r="D13" s="79" t="s">
        <v>374</v>
      </c>
      <c r="E13" s="80"/>
      <c r="F13" s="80"/>
      <c r="G13" s="80"/>
      <c r="H13" s="80"/>
    </row>
    <row r="14" spans="1:8" s="142" customFormat="1" ht="21.75" customHeight="1">
      <c r="A14" s="47" t="s">
        <v>385</v>
      </c>
      <c r="B14" s="47" t="s">
        <v>386</v>
      </c>
      <c r="C14" s="25" t="s">
        <v>387</v>
      </c>
      <c r="D14" s="143" t="s">
        <v>388</v>
      </c>
      <c r="E14" s="63">
        <f>SUM(E15:E24)</f>
        <v>82100</v>
      </c>
      <c r="F14" s="63">
        <f>SUM(F15:F24)</f>
        <v>0</v>
      </c>
      <c r="G14" s="63">
        <f>SUM(G15:G24)</f>
        <v>41050</v>
      </c>
      <c r="H14" s="63">
        <f aca="true" t="shared" si="0" ref="H14:H31">IF(E14=0,,F14/E14*100)</f>
        <v>0</v>
      </c>
    </row>
    <row r="15" spans="1:8" s="142" customFormat="1" ht="21.75" customHeight="1">
      <c r="A15" s="32">
        <v>637</v>
      </c>
      <c r="B15" s="73" t="s">
        <v>1618</v>
      </c>
      <c r="C15" s="32" t="s">
        <v>892</v>
      </c>
      <c r="D15" s="33" t="s">
        <v>1835</v>
      </c>
      <c r="E15" s="34">
        <v>0</v>
      </c>
      <c r="F15" s="34">
        <v>0</v>
      </c>
      <c r="G15" s="34">
        <v>0</v>
      </c>
      <c r="H15" s="34">
        <f t="shared" si="0"/>
        <v>0</v>
      </c>
    </row>
    <row r="16" spans="1:8" s="142" customFormat="1" ht="21.75" customHeight="1">
      <c r="A16" s="32">
        <v>637005</v>
      </c>
      <c r="B16" s="73" t="s">
        <v>1619</v>
      </c>
      <c r="C16" s="32" t="s">
        <v>217</v>
      </c>
      <c r="D16" s="33" t="s">
        <v>218</v>
      </c>
      <c r="E16" s="66">
        <v>30000</v>
      </c>
      <c r="F16" s="34">
        <v>0</v>
      </c>
      <c r="G16" s="66">
        <v>30000</v>
      </c>
      <c r="H16" s="34">
        <f t="shared" si="0"/>
        <v>0</v>
      </c>
    </row>
    <row r="17" spans="1:8" s="142" customFormat="1" ht="21.75" customHeight="1">
      <c r="A17" s="32">
        <v>637005</v>
      </c>
      <c r="B17" s="73" t="s">
        <v>1620</v>
      </c>
      <c r="C17" s="32" t="s">
        <v>892</v>
      </c>
      <c r="D17" s="70" t="s">
        <v>1059</v>
      </c>
      <c r="E17" s="66">
        <v>10000</v>
      </c>
      <c r="F17" s="34">
        <v>0</v>
      </c>
      <c r="G17" s="66">
        <v>10000</v>
      </c>
      <c r="H17" s="34">
        <f t="shared" si="0"/>
        <v>0</v>
      </c>
    </row>
    <row r="18" spans="1:8" s="142" customFormat="1" ht="21.75" customHeight="1">
      <c r="A18" s="32">
        <v>711</v>
      </c>
      <c r="B18" s="73" t="s">
        <v>1060</v>
      </c>
      <c r="C18" s="32" t="s">
        <v>217</v>
      </c>
      <c r="D18" s="33" t="s">
        <v>514</v>
      </c>
      <c r="E18" s="133">
        <v>0</v>
      </c>
      <c r="F18" s="34">
        <v>0</v>
      </c>
      <c r="G18" s="34">
        <v>1050</v>
      </c>
      <c r="H18" s="34">
        <f t="shared" si="0"/>
        <v>0</v>
      </c>
    </row>
    <row r="19" spans="1:8" s="142" customFormat="1" ht="21.75" customHeight="1">
      <c r="A19" s="32">
        <v>716</v>
      </c>
      <c r="B19" s="73" t="s">
        <v>1061</v>
      </c>
      <c r="C19" s="32" t="s">
        <v>892</v>
      </c>
      <c r="D19" s="33" t="s">
        <v>1062</v>
      </c>
      <c r="E19" s="133">
        <v>14200</v>
      </c>
      <c r="F19" s="34">
        <v>0</v>
      </c>
      <c r="G19" s="34">
        <v>0</v>
      </c>
      <c r="H19" s="34">
        <f t="shared" si="0"/>
        <v>0</v>
      </c>
    </row>
    <row r="20" spans="1:8" s="142" customFormat="1" ht="21.75" customHeight="1">
      <c r="A20" s="32">
        <v>717001</v>
      </c>
      <c r="B20" s="73" t="s">
        <v>1693</v>
      </c>
      <c r="C20" s="32" t="s">
        <v>892</v>
      </c>
      <c r="D20" s="33" t="s">
        <v>1694</v>
      </c>
      <c r="E20" s="133">
        <v>14900</v>
      </c>
      <c r="F20" s="34">
        <v>0</v>
      </c>
      <c r="G20" s="34">
        <v>0</v>
      </c>
      <c r="H20" s="34">
        <f t="shared" si="0"/>
        <v>0</v>
      </c>
    </row>
    <row r="21" spans="1:8" s="142" customFormat="1" ht="21.75" customHeight="1">
      <c r="A21" s="32">
        <v>717002</v>
      </c>
      <c r="B21" s="73" t="s">
        <v>1695</v>
      </c>
      <c r="C21" s="32" t="s">
        <v>892</v>
      </c>
      <c r="D21" s="33" t="s">
        <v>1696</v>
      </c>
      <c r="E21" s="133">
        <v>7000</v>
      </c>
      <c r="F21" s="34">
        <v>0</v>
      </c>
      <c r="G21" s="34">
        <v>0</v>
      </c>
      <c r="H21" s="34">
        <f t="shared" si="0"/>
        <v>0</v>
      </c>
    </row>
    <row r="22" spans="1:8" s="142" customFormat="1" ht="21.75" customHeight="1">
      <c r="A22" s="32">
        <v>717002</v>
      </c>
      <c r="B22" s="73" t="s">
        <v>1697</v>
      </c>
      <c r="C22" s="32" t="s">
        <v>892</v>
      </c>
      <c r="D22" s="33" t="s">
        <v>1698</v>
      </c>
      <c r="E22" s="133">
        <v>6000</v>
      </c>
      <c r="F22" s="34">
        <v>0</v>
      </c>
      <c r="G22" s="34">
        <v>0</v>
      </c>
      <c r="H22" s="34">
        <f t="shared" si="0"/>
        <v>0</v>
      </c>
    </row>
    <row r="23" spans="1:8" s="142" customFormat="1" ht="21.75" customHeight="1">
      <c r="A23" s="32">
        <v>700</v>
      </c>
      <c r="B23" s="73" t="s">
        <v>1699</v>
      </c>
      <c r="C23" s="32" t="s">
        <v>892</v>
      </c>
      <c r="D23" s="101" t="s">
        <v>1700</v>
      </c>
      <c r="E23" s="67">
        <v>0</v>
      </c>
      <c r="F23" s="67">
        <v>0</v>
      </c>
      <c r="G23" s="67">
        <v>0</v>
      </c>
      <c r="H23" s="34">
        <f t="shared" si="0"/>
        <v>0</v>
      </c>
    </row>
    <row r="24" spans="1:8" s="142" customFormat="1" ht="21.75" customHeight="1">
      <c r="A24" s="32">
        <v>700</v>
      </c>
      <c r="B24" s="73" t="s">
        <v>1701</v>
      </c>
      <c r="C24" s="32" t="s">
        <v>892</v>
      </c>
      <c r="D24" s="101" t="s">
        <v>1702</v>
      </c>
      <c r="E24" s="67">
        <v>0</v>
      </c>
      <c r="F24" s="67">
        <v>0</v>
      </c>
      <c r="G24" s="67">
        <v>0</v>
      </c>
      <c r="H24" s="34">
        <f t="shared" si="0"/>
        <v>0</v>
      </c>
    </row>
    <row r="25" spans="1:8" s="142" customFormat="1" ht="21.75" customHeight="1">
      <c r="A25" s="47" t="s">
        <v>266</v>
      </c>
      <c r="B25" s="47" t="s">
        <v>267</v>
      </c>
      <c r="C25" s="25" t="s">
        <v>387</v>
      </c>
      <c r="D25" s="17" t="s">
        <v>991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 t="shared" si="0"/>
        <v>0</v>
      </c>
    </row>
    <row r="26" spans="1:8" s="142" customFormat="1" ht="21.75" customHeight="1">
      <c r="A26" s="32">
        <v>637</v>
      </c>
      <c r="B26" s="73" t="s">
        <v>1491</v>
      </c>
      <c r="C26" s="32" t="s">
        <v>892</v>
      </c>
      <c r="D26" s="33" t="s">
        <v>1835</v>
      </c>
      <c r="E26" s="67">
        <v>0</v>
      </c>
      <c r="F26" s="67">
        <v>0</v>
      </c>
      <c r="G26" s="67">
        <v>0</v>
      </c>
      <c r="H26" s="34">
        <f t="shared" si="0"/>
        <v>0</v>
      </c>
    </row>
    <row r="27" spans="1:8" s="142" customFormat="1" ht="21.75" customHeight="1">
      <c r="A27" s="32">
        <v>711</v>
      </c>
      <c r="B27" s="73" t="s">
        <v>1492</v>
      </c>
      <c r="C27" s="32" t="s">
        <v>1460</v>
      </c>
      <c r="D27" s="33" t="s">
        <v>1493</v>
      </c>
      <c r="E27" s="67">
        <v>0</v>
      </c>
      <c r="F27" s="67">
        <v>0</v>
      </c>
      <c r="G27" s="67">
        <v>0</v>
      </c>
      <c r="H27" s="34">
        <f t="shared" si="0"/>
        <v>0</v>
      </c>
    </row>
    <row r="28" spans="1:8" s="142" customFormat="1" ht="21.75" customHeight="1">
      <c r="A28" s="47" t="s">
        <v>274</v>
      </c>
      <c r="B28" s="47" t="s">
        <v>275</v>
      </c>
      <c r="C28" s="25" t="s">
        <v>387</v>
      </c>
      <c r="D28" s="17" t="s">
        <v>276</v>
      </c>
      <c r="E28" s="26">
        <f>SUM(E29:E30)</f>
        <v>0</v>
      </c>
      <c r="F28" s="26">
        <f>SUM(F29:F30)</f>
        <v>8250</v>
      </c>
      <c r="G28" s="26">
        <f>SUM(G29:G30)</f>
        <v>14200</v>
      </c>
      <c r="H28" s="26">
        <f t="shared" si="0"/>
        <v>0</v>
      </c>
    </row>
    <row r="29" spans="1:8" s="142" customFormat="1" ht="21.75" customHeight="1">
      <c r="A29" s="32">
        <v>711001</v>
      </c>
      <c r="B29" s="73" t="s">
        <v>1494</v>
      </c>
      <c r="C29" s="32" t="s">
        <v>1410</v>
      </c>
      <c r="D29" s="33" t="s">
        <v>1647</v>
      </c>
      <c r="E29" s="67">
        <v>0</v>
      </c>
      <c r="F29" s="67">
        <v>1050</v>
      </c>
      <c r="G29" s="67">
        <v>0</v>
      </c>
      <c r="H29" s="34">
        <f t="shared" si="0"/>
        <v>0</v>
      </c>
    </row>
    <row r="30" spans="1:8" s="142" customFormat="1" ht="21.75" customHeight="1">
      <c r="A30" s="32">
        <v>711005</v>
      </c>
      <c r="B30" s="73" t="s">
        <v>1495</v>
      </c>
      <c r="C30" s="32" t="s">
        <v>1410</v>
      </c>
      <c r="D30" s="33" t="s">
        <v>515</v>
      </c>
      <c r="E30" s="67">
        <v>0</v>
      </c>
      <c r="F30" s="67">
        <v>7200</v>
      </c>
      <c r="G30" s="67">
        <v>14200</v>
      </c>
      <c r="H30" s="34">
        <f t="shared" si="0"/>
        <v>0</v>
      </c>
    </row>
    <row r="31" spans="1:8" s="142" customFormat="1" ht="21.75" customHeight="1">
      <c r="A31" s="24"/>
      <c r="B31" s="72"/>
      <c r="C31" s="23" t="s">
        <v>892</v>
      </c>
      <c r="D31" s="24" t="s">
        <v>378</v>
      </c>
      <c r="E31" s="31">
        <f>SUM(E28,E25,E14)</f>
        <v>82100</v>
      </c>
      <c r="F31" s="31">
        <f>SUM(F28,F25,F14)</f>
        <v>8250</v>
      </c>
      <c r="G31" s="31">
        <f>SUM(G28,G25,G14)</f>
        <v>55250</v>
      </c>
      <c r="H31" s="31">
        <f t="shared" si="0"/>
        <v>10.04872107186358</v>
      </c>
    </row>
    <row r="33" spans="1:8" ht="12.75">
      <c r="A33" s="334" t="s">
        <v>979</v>
      </c>
      <c r="B33" s="334"/>
      <c r="C33" s="334"/>
      <c r="D33" s="334"/>
      <c r="E33" s="334"/>
      <c r="F33" s="334"/>
      <c r="G33" s="334"/>
      <c r="H33" s="335"/>
    </row>
    <row r="34" spans="1:8" ht="17.25" customHeight="1">
      <c r="A34" s="336" t="s">
        <v>1370</v>
      </c>
      <c r="B34" s="337"/>
      <c r="C34" s="337"/>
      <c r="D34" s="337"/>
      <c r="E34" s="337"/>
      <c r="F34" s="337"/>
      <c r="G34" s="337"/>
      <c r="H34" s="337"/>
    </row>
    <row r="35" spans="1:8" ht="17.25" customHeight="1">
      <c r="A35" s="337"/>
      <c r="B35" s="337"/>
      <c r="C35" s="337"/>
      <c r="D35" s="337"/>
      <c r="E35" s="337"/>
      <c r="F35" s="337"/>
      <c r="G35" s="337"/>
      <c r="H35" s="337"/>
    </row>
    <row r="38" spans="1:8" ht="23.25" customHeight="1">
      <c r="A38" s="378" t="s">
        <v>35</v>
      </c>
      <c r="B38" s="378"/>
      <c r="C38" s="378"/>
      <c r="D38" s="378"/>
      <c r="E38" s="368">
        <v>2014</v>
      </c>
      <c r="F38" s="368"/>
      <c r="G38" s="368"/>
      <c r="H38" s="369"/>
    </row>
    <row r="39" spans="1:8" ht="23.25" customHeight="1">
      <c r="A39" s="86" t="s">
        <v>382</v>
      </c>
      <c r="B39" s="37" t="s">
        <v>383</v>
      </c>
      <c r="C39" s="14" t="s">
        <v>384</v>
      </c>
      <c r="D39" s="15" t="s">
        <v>374</v>
      </c>
      <c r="E39" s="86" t="s">
        <v>1115</v>
      </c>
      <c r="F39" s="86" t="s">
        <v>1116</v>
      </c>
      <c r="G39" s="86" t="s">
        <v>381</v>
      </c>
      <c r="H39" s="86" t="s">
        <v>378</v>
      </c>
    </row>
    <row r="40" spans="1:8" ht="23.25" customHeight="1">
      <c r="A40" s="106" t="s">
        <v>1119</v>
      </c>
      <c r="B40" s="359" t="s">
        <v>1747</v>
      </c>
      <c r="C40" s="362" t="s">
        <v>389</v>
      </c>
      <c r="D40" s="365" t="s">
        <v>34</v>
      </c>
      <c r="E40" s="110">
        <f>SUM(E15:E17,E26)</f>
        <v>40000</v>
      </c>
      <c r="F40" s="110">
        <f>SUM(E27,E18:E24,E29:E30)</f>
        <v>42100</v>
      </c>
      <c r="G40" s="110"/>
      <c r="H40" s="110">
        <f>SUM(E40:G40)</f>
        <v>82100</v>
      </c>
    </row>
    <row r="41" spans="1:8" ht="23.25" customHeight="1">
      <c r="A41" s="106" t="s">
        <v>1121</v>
      </c>
      <c r="B41" s="360"/>
      <c r="C41" s="363"/>
      <c r="D41" s="366"/>
      <c r="E41" s="110">
        <f>SUM(F26,F15:F17)</f>
        <v>0</v>
      </c>
      <c r="F41" s="110">
        <f>SUM(F27,F18:F24,F29:F30)</f>
        <v>8250</v>
      </c>
      <c r="G41" s="110"/>
      <c r="H41" s="110">
        <f>SUM(E41:G41)</f>
        <v>8250</v>
      </c>
    </row>
    <row r="42" spans="1:8" ht="23.25" customHeight="1">
      <c r="A42" s="106" t="s">
        <v>1122</v>
      </c>
      <c r="B42" s="361"/>
      <c r="C42" s="364"/>
      <c r="D42" s="367"/>
      <c r="E42" s="110">
        <f>IF(E40=0,,E41/E40*100)</f>
        <v>0</v>
      </c>
      <c r="F42" s="110">
        <f>IF(F41=0,,F41/F40*100)</f>
        <v>19.596199524940616</v>
      </c>
      <c r="G42" s="110">
        <f>IF(G41=0,,G41/G40*100)</f>
        <v>0</v>
      </c>
      <c r="H42" s="110">
        <f>IF(H41=0,,H41/H40*100)</f>
        <v>10.04872107186358</v>
      </c>
    </row>
    <row r="43" spans="1:8" ht="23.25" customHeight="1">
      <c r="A43" s="111" t="s">
        <v>1119</v>
      </c>
      <c r="B43" s="112"/>
      <c r="C43" s="111"/>
      <c r="D43" s="48" t="s">
        <v>154</v>
      </c>
      <c r="E43" s="113">
        <f aca="true" t="shared" si="1" ref="E43:G44">SUM(E40)</f>
        <v>40000</v>
      </c>
      <c r="F43" s="113">
        <f t="shared" si="1"/>
        <v>42100</v>
      </c>
      <c r="G43" s="113">
        <f t="shared" si="1"/>
        <v>0</v>
      </c>
      <c r="H43" s="113">
        <f>SUM(E43:G43)</f>
        <v>82100</v>
      </c>
    </row>
    <row r="44" spans="1:8" ht="23.25" customHeight="1">
      <c r="A44" s="111" t="s">
        <v>1121</v>
      </c>
      <c r="B44" s="112"/>
      <c r="C44" s="111"/>
      <c r="D44" s="48" t="s">
        <v>155</v>
      </c>
      <c r="E44" s="113">
        <f t="shared" si="1"/>
        <v>0</v>
      </c>
      <c r="F44" s="113">
        <f t="shared" si="1"/>
        <v>8250</v>
      </c>
      <c r="G44" s="113">
        <f t="shared" si="1"/>
        <v>0</v>
      </c>
      <c r="H44" s="113">
        <f>SUM(E44:G44)</f>
        <v>8250</v>
      </c>
    </row>
    <row r="45" spans="1:8" ht="23.25" customHeight="1">
      <c r="A45" s="111" t="s">
        <v>1122</v>
      </c>
      <c r="B45" s="112"/>
      <c r="C45" s="111"/>
      <c r="D45" s="48" t="s">
        <v>1123</v>
      </c>
      <c r="E45" s="113">
        <f>IF(E43=0,,E44/E43*100)</f>
        <v>0</v>
      </c>
      <c r="F45" s="113">
        <f>IF(F43=0,,F44/F43*100)</f>
        <v>19.596199524940616</v>
      </c>
      <c r="G45" s="113">
        <f>IF(G43=0,,G44/G43*100)</f>
        <v>0</v>
      </c>
      <c r="H45" s="113">
        <f>IF(H43=0,,H44/H43*100)</f>
        <v>10.04872107186358</v>
      </c>
    </row>
    <row r="46" spans="1:8" ht="12.75">
      <c r="A46" s="115"/>
      <c r="B46" s="52"/>
      <c r="C46" s="51"/>
      <c r="D46" s="115"/>
      <c r="E46" s="115"/>
      <c r="F46" s="115"/>
      <c r="G46" s="116"/>
      <c r="H46" s="81"/>
    </row>
    <row r="47" spans="1:8" ht="12.75">
      <c r="A47" s="115" t="s">
        <v>1119</v>
      </c>
      <c r="B47" s="52" t="s">
        <v>154</v>
      </c>
      <c r="C47" s="51"/>
      <c r="D47" s="115"/>
      <c r="E47" s="115"/>
      <c r="F47" s="115"/>
      <c r="G47" s="116"/>
      <c r="H47" s="81"/>
    </row>
    <row r="48" spans="1:8" ht="12.75">
      <c r="A48" s="115" t="s">
        <v>1121</v>
      </c>
      <c r="B48" s="52" t="s">
        <v>155</v>
      </c>
      <c r="C48" s="51"/>
      <c r="D48" s="115"/>
      <c r="E48" s="115"/>
      <c r="F48" s="115"/>
      <c r="G48" s="116"/>
      <c r="H48" s="81"/>
    </row>
    <row r="49" spans="1:8" ht="12.75">
      <c r="A49" s="115" t="s">
        <v>1122</v>
      </c>
      <c r="B49" s="52" t="s">
        <v>1123</v>
      </c>
      <c r="C49" s="51"/>
      <c r="D49" s="115"/>
      <c r="E49" s="115"/>
      <c r="F49" s="115"/>
      <c r="G49" s="116"/>
      <c r="H49" s="81"/>
    </row>
    <row r="50" spans="1:8" ht="12.75">
      <c r="A50" s="115"/>
      <c r="B50" s="52"/>
      <c r="C50" s="51"/>
      <c r="D50" s="115"/>
      <c r="E50" s="115"/>
      <c r="F50" s="115"/>
      <c r="G50" s="116"/>
      <c r="H50" s="81"/>
    </row>
    <row r="51" spans="1:8" ht="12.75">
      <c r="A51" s="334" t="s">
        <v>375</v>
      </c>
      <c r="B51" s="334"/>
      <c r="C51" s="334"/>
      <c r="D51" s="334"/>
      <c r="E51" s="334"/>
      <c r="F51" s="334"/>
      <c r="G51" s="334"/>
      <c r="H51" s="81"/>
    </row>
    <row r="52" spans="1:8" ht="12.75">
      <c r="A52" s="336" t="s">
        <v>1370</v>
      </c>
      <c r="B52" s="337"/>
      <c r="C52" s="337"/>
      <c r="D52" s="337"/>
      <c r="E52" s="337"/>
      <c r="F52" s="337"/>
      <c r="G52" s="337"/>
      <c r="H52" s="377"/>
    </row>
    <row r="53" spans="1:8" ht="12.75">
      <c r="A53" s="337"/>
      <c r="B53" s="337"/>
      <c r="C53" s="337"/>
      <c r="D53" s="337"/>
      <c r="E53" s="337"/>
      <c r="F53" s="337"/>
      <c r="G53" s="337"/>
      <c r="H53" s="377"/>
    </row>
    <row r="54" spans="1:8" ht="12.75">
      <c r="A54" s="337"/>
      <c r="B54" s="337"/>
      <c r="C54" s="337"/>
      <c r="D54" s="337"/>
      <c r="E54" s="337"/>
      <c r="F54" s="337"/>
      <c r="G54" s="337"/>
      <c r="H54" s="377"/>
    </row>
    <row r="57" spans="1:5" ht="12.75">
      <c r="A57" s="386" t="s">
        <v>389</v>
      </c>
      <c r="B57" s="386"/>
      <c r="C57" s="386" t="s">
        <v>34</v>
      </c>
      <c r="D57" s="386"/>
      <c r="E57" s="386"/>
    </row>
    <row r="58" spans="1:5" ht="12.75">
      <c r="A58" s="55" t="s">
        <v>1124</v>
      </c>
      <c r="B58" s="55"/>
      <c r="C58" s="386" t="s">
        <v>1834</v>
      </c>
      <c r="D58" s="386"/>
      <c r="E58" s="386"/>
    </row>
    <row r="59" spans="1:5" ht="12.75">
      <c r="A59" s="386" t="s">
        <v>1125</v>
      </c>
      <c r="B59" s="386"/>
      <c r="C59" s="386" t="s">
        <v>1277</v>
      </c>
      <c r="D59" s="386"/>
      <c r="E59" s="386"/>
    </row>
    <row r="60" spans="1:5" ht="12.75">
      <c r="A60" s="55" t="s">
        <v>1126</v>
      </c>
      <c r="B60" s="55" t="s">
        <v>1127</v>
      </c>
      <c r="C60" s="386" t="s">
        <v>36</v>
      </c>
      <c r="D60" s="386"/>
      <c r="E60" s="386"/>
    </row>
    <row r="61" spans="1:8" ht="12.75">
      <c r="A61" s="387" t="s">
        <v>1128</v>
      </c>
      <c r="B61" s="387"/>
      <c r="C61" s="387"/>
      <c r="D61" s="373" t="s">
        <v>156</v>
      </c>
      <c r="E61" s="373"/>
      <c r="F61" s="373"/>
      <c r="G61" s="373"/>
      <c r="H61" s="373"/>
    </row>
    <row r="62" spans="1:8" ht="12.75">
      <c r="A62" s="386" t="s">
        <v>1129</v>
      </c>
      <c r="B62" s="386"/>
      <c r="C62" s="386"/>
      <c r="D62" s="371">
        <v>0</v>
      </c>
      <c r="E62" s="374"/>
      <c r="F62" s="374"/>
      <c r="G62" s="374"/>
      <c r="H62" s="374"/>
    </row>
    <row r="63" spans="1:8" ht="12.75">
      <c r="A63" s="386" t="s">
        <v>1130</v>
      </c>
      <c r="B63" s="386"/>
      <c r="C63" s="386"/>
      <c r="D63" s="371">
        <v>0</v>
      </c>
      <c r="E63" s="374"/>
      <c r="F63" s="374"/>
      <c r="G63" s="374"/>
      <c r="H63" s="374"/>
    </row>
    <row r="64" spans="1:8" ht="12.75">
      <c r="A64" s="386" t="s">
        <v>377</v>
      </c>
      <c r="B64" s="386"/>
      <c r="C64" s="386"/>
      <c r="D64" s="372">
        <f>IF(D62=0,,D63/D62*100)</f>
        <v>0</v>
      </c>
      <c r="E64" s="376"/>
      <c r="F64" s="376"/>
      <c r="G64" s="376"/>
      <c r="H64" s="376"/>
    </row>
    <row r="65" spans="1:5" ht="12.75">
      <c r="A65" s="56"/>
      <c r="B65" s="56"/>
      <c r="C65" s="56"/>
      <c r="D65" s="56"/>
      <c r="E65" s="56"/>
    </row>
    <row r="66" spans="1:5" ht="12.75">
      <c r="A66" s="55" t="s">
        <v>1126</v>
      </c>
      <c r="B66" s="55" t="s">
        <v>1127</v>
      </c>
      <c r="C66" s="386" t="s">
        <v>157</v>
      </c>
      <c r="D66" s="386"/>
      <c r="E66" s="386"/>
    </row>
    <row r="67" spans="1:8" ht="12.75">
      <c r="A67" s="386" t="s">
        <v>1134</v>
      </c>
      <c r="B67" s="386"/>
      <c r="C67" s="386"/>
      <c r="D67" s="371">
        <v>0</v>
      </c>
      <c r="E67" s="374"/>
      <c r="F67" s="374"/>
      <c r="G67" s="374"/>
      <c r="H67" s="374"/>
    </row>
    <row r="68" spans="1:8" ht="12.75">
      <c r="A68" s="386" t="s">
        <v>1130</v>
      </c>
      <c r="B68" s="386"/>
      <c r="C68" s="386"/>
      <c r="D68" s="371">
        <v>1</v>
      </c>
      <c r="E68" s="374"/>
      <c r="F68" s="374"/>
      <c r="G68" s="374"/>
      <c r="H68" s="374"/>
    </row>
    <row r="69" spans="1:8" ht="12.75">
      <c r="A69" s="386" t="s">
        <v>377</v>
      </c>
      <c r="B69" s="386"/>
      <c r="C69" s="386"/>
      <c r="D69" s="372">
        <f>IF(D67=0,,D68/D67*100)</f>
        <v>0</v>
      </c>
      <c r="E69" s="376"/>
      <c r="F69" s="376"/>
      <c r="G69" s="376"/>
      <c r="H69" s="376"/>
    </row>
    <row r="70" spans="1:8" ht="12.75">
      <c r="A70" s="386"/>
      <c r="B70" s="386"/>
      <c r="C70" s="386"/>
      <c r="D70" s="371"/>
      <c r="E70" s="374"/>
      <c r="F70" s="374"/>
      <c r="G70" s="374"/>
      <c r="H70" s="374"/>
    </row>
    <row r="71" spans="1:5" ht="12.75">
      <c r="A71" s="55" t="s">
        <v>1126</v>
      </c>
      <c r="B71" s="55" t="s">
        <v>1127</v>
      </c>
      <c r="C71" s="386" t="s">
        <v>158</v>
      </c>
      <c r="D71" s="386"/>
      <c r="E71" s="386"/>
    </row>
    <row r="72" spans="1:8" ht="12.75">
      <c r="A72" s="386" t="s">
        <v>1134</v>
      </c>
      <c r="B72" s="386"/>
      <c r="C72" s="386"/>
      <c r="D72" s="371">
        <v>0</v>
      </c>
      <c r="E72" s="374"/>
      <c r="F72" s="374"/>
      <c r="G72" s="374"/>
      <c r="H72" s="374"/>
    </row>
    <row r="73" spans="1:8" ht="12.75">
      <c r="A73" s="386" t="s">
        <v>1130</v>
      </c>
      <c r="B73" s="386"/>
      <c r="C73" s="386"/>
      <c r="D73" s="371">
        <v>2000</v>
      </c>
      <c r="E73" s="374"/>
      <c r="F73" s="374"/>
      <c r="G73" s="374"/>
      <c r="H73" s="374"/>
    </row>
    <row r="74" spans="1:8" ht="12.75">
      <c r="A74" s="386" t="s">
        <v>377</v>
      </c>
      <c r="B74" s="386"/>
      <c r="C74" s="386"/>
      <c r="D74" s="372">
        <f>IF(D72=0,,D73/D72*100)</f>
        <v>0</v>
      </c>
      <c r="E74" s="376"/>
      <c r="F74" s="376"/>
      <c r="G74" s="376"/>
      <c r="H74" s="376"/>
    </row>
    <row r="75" spans="1:8" ht="12.75">
      <c r="A75" s="386"/>
      <c r="B75" s="386"/>
      <c r="C75" s="386"/>
      <c r="D75" s="371"/>
      <c r="E75" s="374"/>
      <c r="F75" s="374"/>
      <c r="G75" s="374"/>
      <c r="H75" s="374"/>
    </row>
    <row r="77" spans="1:8" ht="12.75">
      <c r="A77" s="334" t="s">
        <v>375</v>
      </c>
      <c r="B77" s="334"/>
      <c r="C77" s="334"/>
      <c r="D77" s="334"/>
      <c r="E77" s="334"/>
      <c r="F77" s="334"/>
      <c r="G77" s="334"/>
      <c r="H77" s="81"/>
    </row>
    <row r="78" spans="1:8" ht="12.75">
      <c r="A78" s="336" t="s">
        <v>323</v>
      </c>
      <c r="B78" s="337"/>
      <c r="C78" s="337"/>
      <c r="D78" s="337"/>
      <c r="E78" s="337"/>
      <c r="F78" s="337"/>
      <c r="G78" s="337"/>
      <c r="H78" s="377"/>
    </row>
    <row r="79" spans="1:8" ht="12.75">
      <c r="A79" s="337"/>
      <c r="B79" s="337"/>
      <c r="C79" s="337"/>
      <c r="D79" s="337"/>
      <c r="E79" s="337"/>
      <c r="F79" s="337"/>
      <c r="G79" s="337"/>
      <c r="H79" s="377"/>
    </row>
    <row r="80" spans="1:8" ht="12.75">
      <c r="A80" s="337"/>
      <c r="B80" s="337"/>
      <c r="C80" s="337"/>
      <c r="D80" s="337"/>
      <c r="E80" s="337"/>
      <c r="F80" s="337"/>
      <c r="G80" s="337"/>
      <c r="H80" s="377"/>
    </row>
  </sheetData>
  <sheetProtection/>
  <mergeCells count="44">
    <mergeCell ref="A68:C68"/>
    <mergeCell ref="A69:C69"/>
    <mergeCell ref="C66:E66"/>
    <mergeCell ref="A75:C75"/>
    <mergeCell ref="A77:G77"/>
    <mergeCell ref="D73:H73"/>
    <mergeCell ref="D75:H75"/>
    <mergeCell ref="A74:C74"/>
    <mergeCell ref="C60:E60"/>
    <mergeCell ref="A61:C61"/>
    <mergeCell ref="A62:C62"/>
    <mergeCell ref="A63:C63"/>
    <mergeCell ref="A64:C64"/>
    <mergeCell ref="A67:C67"/>
    <mergeCell ref="A57:B57"/>
    <mergeCell ref="C57:E57"/>
    <mergeCell ref="A5:C8"/>
    <mergeCell ref="A33:H33"/>
    <mergeCell ref="A34:H35"/>
    <mergeCell ref="A38:D38"/>
    <mergeCell ref="E38:H38"/>
    <mergeCell ref="B40:B42"/>
    <mergeCell ref="C40:C42"/>
    <mergeCell ref="D40:D42"/>
    <mergeCell ref="A51:G51"/>
    <mergeCell ref="A52:H54"/>
    <mergeCell ref="D61:H61"/>
    <mergeCell ref="D72:H72"/>
    <mergeCell ref="D62:H62"/>
    <mergeCell ref="D63:H63"/>
    <mergeCell ref="D64:H64"/>
    <mergeCell ref="D67:H67"/>
    <mergeCell ref="C58:E58"/>
    <mergeCell ref="A59:B59"/>
    <mergeCell ref="C59:E59"/>
    <mergeCell ref="A78:H80"/>
    <mergeCell ref="D68:H68"/>
    <mergeCell ref="D69:H69"/>
    <mergeCell ref="D70:H70"/>
    <mergeCell ref="D74:H74"/>
    <mergeCell ref="A70:C70"/>
    <mergeCell ref="C71:E71"/>
    <mergeCell ref="A72:C72"/>
    <mergeCell ref="A73:C7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1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2" width="7.00390625" style="0" customWidth="1"/>
    <col min="3" max="3" width="8.57421875" style="0" customWidth="1"/>
    <col min="4" max="4" width="18.8515625" style="0" customWidth="1"/>
    <col min="5" max="8" width="11.421875" style="0" customWidth="1"/>
  </cols>
  <sheetData>
    <row r="2" spans="1:8" ht="12.75">
      <c r="A2" s="219" t="s">
        <v>1730</v>
      </c>
      <c r="B2" s="174"/>
      <c r="C2" s="175"/>
      <c r="D2" s="176"/>
      <c r="E2" s="177"/>
      <c r="F2" s="177"/>
      <c r="G2" s="178"/>
      <c r="H2" s="175"/>
    </row>
    <row r="3" spans="1:8" ht="12.75">
      <c r="A3" s="145" t="s">
        <v>156</v>
      </c>
      <c r="B3" s="179"/>
      <c r="C3" s="180"/>
      <c r="D3" s="181"/>
      <c r="E3" s="182"/>
      <c r="F3" s="182"/>
      <c r="G3" s="183"/>
      <c r="H3" s="180"/>
    </row>
    <row r="4" spans="1:8" ht="12.75">
      <c r="A4" s="180"/>
      <c r="B4" s="179"/>
      <c r="C4" s="180"/>
      <c r="D4" s="181"/>
      <c r="E4" s="182"/>
      <c r="F4" s="182"/>
      <c r="G4" s="183"/>
      <c r="H4" s="180"/>
    </row>
    <row r="5" spans="1:8" ht="20.25" customHeight="1">
      <c r="A5" s="308" t="s">
        <v>159</v>
      </c>
      <c r="B5" s="311"/>
      <c r="C5" s="311"/>
      <c r="D5" s="311"/>
      <c r="E5" s="311"/>
      <c r="F5" s="311"/>
      <c r="G5" s="311"/>
      <c r="H5" s="218"/>
    </row>
    <row r="6" spans="1:7" ht="20.25" customHeight="1">
      <c r="A6" s="210"/>
      <c r="B6" s="211"/>
      <c r="C6" s="212"/>
      <c r="D6" s="213" t="s">
        <v>374</v>
      </c>
      <c r="E6" s="214" t="s">
        <v>376</v>
      </c>
      <c r="F6" s="214" t="s">
        <v>152</v>
      </c>
      <c r="G6" s="214" t="s">
        <v>1117</v>
      </c>
    </row>
    <row r="7" spans="1:7" ht="20.25" customHeight="1">
      <c r="A7" s="184"/>
      <c r="B7" s="185"/>
      <c r="C7" s="186"/>
      <c r="D7" s="187" t="s">
        <v>160</v>
      </c>
      <c r="E7" s="188">
        <f>SUM(E8:E11)</f>
        <v>6425096</v>
      </c>
      <c r="F7" s="188">
        <f>SUM(F8:F11)</f>
        <v>6227649.5</v>
      </c>
      <c r="G7" s="188">
        <f>IF(E7=0,,F7/E7*100)</f>
        <v>96.92694864014483</v>
      </c>
    </row>
    <row r="8" spans="1:7" ht="20.25" customHeight="1">
      <c r="A8" s="295" t="s">
        <v>161</v>
      </c>
      <c r="B8" s="314"/>
      <c r="C8" s="315"/>
      <c r="D8" s="153" t="s">
        <v>379</v>
      </c>
      <c r="E8" s="34">
        <f>SUM(E44)</f>
        <v>5124256</v>
      </c>
      <c r="F8" s="34">
        <f>SUM(F44)</f>
        <v>5378064.17</v>
      </c>
      <c r="G8" s="34">
        <f aca="true" t="shared" si="0" ref="G8:G16">IF(E8=0,,F8/E8*100)</f>
        <v>104.95307357790087</v>
      </c>
    </row>
    <row r="9" spans="1:7" ht="20.25" customHeight="1">
      <c r="A9" s="316"/>
      <c r="B9" s="317"/>
      <c r="C9" s="318"/>
      <c r="D9" s="153" t="s">
        <v>380</v>
      </c>
      <c r="E9" s="34">
        <f>SUM(E54)</f>
        <v>922840</v>
      </c>
      <c r="F9" s="34">
        <f>SUM(F54)</f>
        <v>674235.76</v>
      </c>
      <c r="G9" s="34">
        <f t="shared" si="0"/>
        <v>73.06095964630921</v>
      </c>
    </row>
    <row r="10" spans="1:7" ht="20.25" customHeight="1">
      <c r="A10" s="316"/>
      <c r="B10" s="328"/>
      <c r="C10" s="318"/>
      <c r="D10" s="153" t="s">
        <v>381</v>
      </c>
      <c r="E10" s="34">
        <f>SUM(E70)</f>
        <v>378000</v>
      </c>
      <c r="F10" s="34">
        <f>SUM(F70)</f>
        <v>99222.28</v>
      </c>
      <c r="G10" s="34">
        <f t="shared" si="0"/>
        <v>26.249280423280425</v>
      </c>
    </row>
    <row r="11" spans="1:7" ht="20.25" customHeight="1">
      <c r="A11" s="297"/>
      <c r="B11" s="329"/>
      <c r="C11" s="330"/>
      <c r="D11" s="153" t="s">
        <v>1626</v>
      </c>
      <c r="E11" s="34">
        <v>0</v>
      </c>
      <c r="F11" s="34">
        <v>76127.29</v>
      </c>
      <c r="G11" s="34">
        <f t="shared" si="0"/>
        <v>0</v>
      </c>
    </row>
    <row r="12" spans="1:7" ht="20.25" customHeight="1">
      <c r="A12" s="189"/>
      <c r="B12" s="190"/>
      <c r="C12" s="191"/>
      <c r="D12" s="187" t="s">
        <v>162</v>
      </c>
      <c r="E12" s="188">
        <f>SUM(E13:E15)</f>
        <v>6355571</v>
      </c>
      <c r="F12" s="188">
        <f>SUM(F13:F15)</f>
        <v>5619720.130000002</v>
      </c>
      <c r="G12" s="188">
        <f t="shared" si="0"/>
        <v>88.42195500608838</v>
      </c>
    </row>
    <row r="13" spans="1:7" ht="20.25" customHeight="1">
      <c r="A13" s="295" t="s">
        <v>163</v>
      </c>
      <c r="B13" s="314"/>
      <c r="C13" s="315"/>
      <c r="D13" s="153" t="s">
        <v>1115</v>
      </c>
      <c r="E13" s="164">
        <f>SUM(E210)</f>
        <v>5032888</v>
      </c>
      <c r="F13" s="164">
        <f>SUM(E211)</f>
        <v>5029356.090000002</v>
      </c>
      <c r="G13" s="164">
        <f t="shared" si="0"/>
        <v>99.92982339364599</v>
      </c>
    </row>
    <row r="14" spans="1:7" ht="20.25" customHeight="1">
      <c r="A14" s="316"/>
      <c r="B14" s="317"/>
      <c r="C14" s="318"/>
      <c r="D14" s="153" t="s">
        <v>1116</v>
      </c>
      <c r="E14" s="164">
        <f>SUM(F210)</f>
        <v>1309783</v>
      </c>
      <c r="F14" s="164">
        <f>SUM(F211)</f>
        <v>578113.8799999999</v>
      </c>
      <c r="G14" s="164">
        <f t="shared" si="0"/>
        <v>44.13814196702812</v>
      </c>
    </row>
    <row r="15" spans="1:7" ht="20.25" customHeight="1">
      <c r="A15" s="319"/>
      <c r="B15" s="320"/>
      <c r="C15" s="321"/>
      <c r="D15" s="153" t="s">
        <v>381</v>
      </c>
      <c r="E15" s="164">
        <f>SUM(G210)</f>
        <v>12900</v>
      </c>
      <c r="F15" s="164">
        <f>SUM(G211)</f>
        <v>12250.16</v>
      </c>
      <c r="G15" s="164">
        <f t="shared" si="0"/>
        <v>94.96248062015505</v>
      </c>
    </row>
    <row r="16" spans="1:7" ht="20.25" customHeight="1">
      <c r="A16" s="184"/>
      <c r="B16" s="185"/>
      <c r="C16" s="186"/>
      <c r="D16" s="187" t="s">
        <v>159</v>
      </c>
      <c r="E16" s="188">
        <f>E7-E12</f>
        <v>69525</v>
      </c>
      <c r="F16" s="188">
        <f>F7-F12</f>
        <v>607929.3699999982</v>
      </c>
      <c r="G16" s="188">
        <f t="shared" si="0"/>
        <v>874.4039841783506</v>
      </c>
    </row>
    <row r="17" spans="1:7" ht="20.25" customHeight="1">
      <c r="A17" s="322"/>
      <c r="B17" s="322"/>
      <c r="C17" s="322"/>
      <c r="D17" s="193"/>
      <c r="E17" s="164"/>
      <c r="F17" s="164"/>
      <c r="G17" s="192"/>
    </row>
    <row r="18" spans="1:8" ht="12.75">
      <c r="A18" s="180"/>
      <c r="B18" s="179"/>
      <c r="C18" s="180"/>
      <c r="D18" s="181"/>
      <c r="E18" s="182"/>
      <c r="F18" s="182"/>
      <c r="G18" s="183"/>
      <c r="H18" s="180"/>
    </row>
    <row r="19" spans="1:8" ht="12.75">
      <c r="A19" s="173" t="s">
        <v>608</v>
      </c>
      <c r="B19" s="194"/>
      <c r="C19" s="173"/>
      <c r="D19" s="195"/>
      <c r="E19" s="177"/>
      <c r="F19" s="177"/>
      <c r="G19" s="177"/>
      <c r="H19" s="173"/>
    </row>
    <row r="20" spans="1:8" ht="12.75">
      <c r="A20" s="180"/>
      <c r="B20" s="179"/>
      <c r="C20" s="180"/>
      <c r="D20" s="181"/>
      <c r="E20" s="182"/>
      <c r="F20" s="182"/>
      <c r="G20" s="183"/>
      <c r="H20" s="180"/>
    </row>
    <row r="21" spans="1:8" ht="21.75" customHeight="1">
      <c r="A21" s="308" t="s">
        <v>349</v>
      </c>
      <c r="B21" s="309"/>
      <c r="C21" s="309"/>
      <c r="D21" s="309"/>
      <c r="E21" s="309"/>
      <c r="F21" s="309"/>
      <c r="G21" s="309"/>
      <c r="H21" s="309"/>
    </row>
    <row r="22" spans="1:8" ht="21.75" customHeight="1">
      <c r="A22" s="76" t="s">
        <v>382</v>
      </c>
      <c r="B22" s="77" t="s">
        <v>383</v>
      </c>
      <c r="C22" s="78" t="s">
        <v>384</v>
      </c>
      <c r="D22" s="213" t="s">
        <v>374</v>
      </c>
      <c r="E22" s="76" t="s">
        <v>376</v>
      </c>
      <c r="F22" s="76" t="s">
        <v>152</v>
      </c>
      <c r="G22" s="226" t="s">
        <v>153</v>
      </c>
      <c r="H22" s="78" t="s">
        <v>1117</v>
      </c>
    </row>
    <row r="23" spans="1:8" ht="21.75" customHeight="1">
      <c r="A23" s="47" t="s">
        <v>385</v>
      </c>
      <c r="B23" s="47" t="s">
        <v>386</v>
      </c>
      <c r="C23" s="25" t="s">
        <v>387</v>
      </c>
      <c r="D23" s="143" t="s">
        <v>388</v>
      </c>
      <c r="E23" s="26">
        <f>SUM(E24:E34)</f>
        <v>3764798</v>
      </c>
      <c r="F23" s="26">
        <f>SUM(F24:F34)</f>
        <v>3831821.8799999994</v>
      </c>
      <c r="G23" s="26">
        <f>SUM(G24:G34)</f>
        <v>4241341</v>
      </c>
      <c r="H23" s="26">
        <f aca="true" t="shared" si="1" ref="H23:H44">IF(E23=0,,F23/E23*100)</f>
        <v>101.78027825131653</v>
      </c>
    </row>
    <row r="24" spans="1:8" ht="21.75" customHeight="1">
      <c r="A24" s="292"/>
      <c r="B24" s="167" t="s">
        <v>1120</v>
      </c>
      <c r="C24" s="165" t="s">
        <v>389</v>
      </c>
      <c r="D24" s="153" t="s">
        <v>1255</v>
      </c>
      <c r="E24" s="34">
        <f>SUM('II. Príjmy rozpočtu'!E19)</f>
        <v>3282098</v>
      </c>
      <c r="F24" s="34">
        <f>SUM('II. Príjmy rozpočtu'!F19)</f>
        <v>3294242.05</v>
      </c>
      <c r="G24" s="34">
        <f>SUM('II. Príjmy rozpočtu'!G19)</f>
        <v>3730241</v>
      </c>
      <c r="H24" s="34">
        <f t="shared" si="1"/>
        <v>100.3700087565941</v>
      </c>
    </row>
    <row r="25" spans="1:8" ht="21.75" customHeight="1">
      <c r="A25" s="293"/>
      <c r="B25" s="167" t="s">
        <v>984</v>
      </c>
      <c r="C25" s="165" t="s">
        <v>389</v>
      </c>
      <c r="D25" s="153" t="s">
        <v>241</v>
      </c>
      <c r="E25" s="34">
        <f>SUM('II. Príjmy rozpočtu'!E37)</f>
        <v>250300</v>
      </c>
      <c r="F25" s="34">
        <f>SUM('II. Príjmy rozpočtu'!F37)</f>
        <v>231822.12</v>
      </c>
      <c r="G25" s="34">
        <f>SUM('II. Príjmy rozpočtu'!G37)</f>
        <v>278700</v>
      </c>
      <c r="H25" s="34">
        <f t="shared" si="1"/>
        <v>92.61770675189773</v>
      </c>
    </row>
    <row r="26" spans="1:8" ht="21.75" customHeight="1">
      <c r="A26" s="293"/>
      <c r="B26" s="167" t="s">
        <v>986</v>
      </c>
      <c r="C26" s="165" t="s">
        <v>389</v>
      </c>
      <c r="D26" s="153" t="s">
        <v>246</v>
      </c>
      <c r="E26" s="34">
        <f>SUM('II. Príjmy rozpočtu'!E45)</f>
        <v>0</v>
      </c>
      <c r="F26" s="34">
        <f>SUM('II. Príjmy rozpočtu'!F45)</f>
        <v>0</v>
      </c>
      <c r="G26" s="34">
        <f>SUM('II. Príjmy rozpočtu'!G45)</f>
        <v>0</v>
      </c>
      <c r="H26" s="34">
        <f t="shared" si="1"/>
        <v>0</v>
      </c>
    </row>
    <row r="27" spans="1:8" ht="21.75" customHeight="1">
      <c r="A27" s="293"/>
      <c r="B27" s="167" t="s">
        <v>989</v>
      </c>
      <c r="C27" s="165" t="s">
        <v>389</v>
      </c>
      <c r="D27" s="153" t="s">
        <v>248</v>
      </c>
      <c r="E27" s="34">
        <f>SUM('II. Príjmy rozpočtu'!E47)</f>
        <v>131500</v>
      </c>
      <c r="F27" s="34">
        <f>SUM('II. Príjmy rozpočtu'!F47)</f>
        <v>151494.84</v>
      </c>
      <c r="G27" s="34">
        <f>SUM('II. Príjmy rozpočtu'!G47)</f>
        <v>131500</v>
      </c>
      <c r="H27" s="34">
        <f t="shared" si="1"/>
        <v>115.20520152091254</v>
      </c>
    </row>
    <row r="28" spans="1:8" ht="21.75" customHeight="1">
      <c r="A28" s="294"/>
      <c r="B28" s="167" t="s">
        <v>992</v>
      </c>
      <c r="C28" s="165" t="s">
        <v>389</v>
      </c>
      <c r="D28" s="153" t="s">
        <v>252</v>
      </c>
      <c r="E28" s="34">
        <f>SUM('II. Príjmy rozpočtu'!E66)</f>
        <v>40000</v>
      </c>
      <c r="F28" s="34">
        <f>SUM('II. Príjmy rozpočtu'!F66)</f>
        <v>44581.65</v>
      </c>
      <c r="G28" s="34">
        <f>SUM('II. Príjmy rozpočtu'!G66)</f>
        <v>40000</v>
      </c>
      <c r="H28" s="34">
        <f t="shared" si="1"/>
        <v>111.454125</v>
      </c>
    </row>
    <row r="29" spans="1:8" ht="21.75" customHeight="1">
      <c r="A29" s="294"/>
      <c r="B29" s="167" t="s">
        <v>994</v>
      </c>
      <c r="C29" s="165" t="s">
        <v>389</v>
      </c>
      <c r="D29" s="153" t="s">
        <v>255</v>
      </c>
      <c r="E29" s="34">
        <f>SUM('II. Príjmy rozpočtu'!E69)</f>
        <v>7900</v>
      </c>
      <c r="F29" s="34">
        <f>SUM('II. Príjmy rozpočtu'!F69)</f>
        <v>5808.28</v>
      </c>
      <c r="G29" s="34">
        <f>SUM('II. Príjmy rozpočtu'!G69)</f>
        <v>7900</v>
      </c>
      <c r="H29" s="34">
        <f t="shared" si="1"/>
        <v>73.52253164556963</v>
      </c>
    </row>
    <row r="30" spans="1:8" ht="21.75" customHeight="1">
      <c r="A30" s="294"/>
      <c r="B30" s="167" t="s">
        <v>350</v>
      </c>
      <c r="C30" s="165" t="s">
        <v>389</v>
      </c>
      <c r="D30" s="153" t="s">
        <v>257</v>
      </c>
      <c r="E30" s="34">
        <f>SUM('II. Príjmy rozpočtu'!E71)</f>
        <v>25000</v>
      </c>
      <c r="F30" s="34">
        <f>SUM('II. Príjmy rozpočtu'!F71)</f>
        <v>39528.15</v>
      </c>
      <c r="G30" s="34">
        <f>SUM('II. Príjmy rozpočtu'!G71)</f>
        <v>25000</v>
      </c>
      <c r="H30" s="34">
        <f t="shared" si="1"/>
        <v>158.11260000000001</v>
      </c>
    </row>
    <row r="31" spans="1:8" ht="21.75" customHeight="1">
      <c r="A31" s="294"/>
      <c r="B31" s="167" t="s">
        <v>351</v>
      </c>
      <c r="C31" s="165" t="s">
        <v>389</v>
      </c>
      <c r="D31" s="153" t="s">
        <v>264</v>
      </c>
      <c r="E31" s="34">
        <f>SUM('II. Príjmy rozpočtu'!E81)</f>
        <v>3000</v>
      </c>
      <c r="F31" s="34">
        <f>SUM('II. Príjmy rozpočtu'!F81)</f>
        <v>2861</v>
      </c>
      <c r="G31" s="34">
        <f>SUM('II. Príjmy rozpočtu'!G81)</f>
        <v>3000</v>
      </c>
      <c r="H31" s="34">
        <f t="shared" si="1"/>
        <v>95.36666666666666</v>
      </c>
    </row>
    <row r="32" spans="1:8" ht="21.75" customHeight="1">
      <c r="A32" s="294"/>
      <c r="B32" s="167" t="s">
        <v>352</v>
      </c>
      <c r="C32" s="165" t="s">
        <v>389</v>
      </c>
      <c r="D32" s="153" t="s">
        <v>286</v>
      </c>
      <c r="E32" s="34">
        <f>SUM('II. Príjmy rozpočtu'!E157)</f>
        <v>1500</v>
      </c>
      <c r="F32" s="34">
        <f>SUM('II. Príjmy rozpočtu'!F157)</f>
        <v>1841.11</v>
      </c>
      <c r="G32" s="34">
        <f>SUM('II. Príjmy rozpočtu'!G157)</f>
        <v>1500</v>
      </c>
      <c r="H32" s="34">
        <f t="shared" si="1"/>
        <v>122.74066666666666</v>
      </c>
    </row>
    <row r="33" spans="1:8" ht="21.75" customHeight="1">
      <c r="A33" s="294"/>
      <c r="B33" s="167" t="s">
        <v>353</v>
      </c>
      <c r="C33" s="165" t="s">
        <v>389</v>
      </c>
      <c r="D33" s="153" t="s">
        <v>289</v>
      </c>
      <c r="E33" s="34">
        <f>SUM('II. Príjmy rozpočtu'!E162)</f>
        <v>0</v>
      </c>
      <c r="F33" s="34">
        <f>SUM('II. Príjmy rozpočtu'!F162)</f>
        <v>0</v>
      </c>
      <c r="G33" s="34">
        <f>SUM('II. Príjmy rozpočtu'!G162)</f>
        <v>0</v>
      </c>
      <c r="H33" s="34">
        <f t="shared" si="1"/>
        <v>0</v>
      </c>
    </row>
    <row r="34" spans="1:8" ht="21.75" customHeight="1">
      <c r="A34" s="310"/>
      <c r="B34" s="167" t="s">
        <v>354</v>
      </c>
      <c r="C34" s="165" t="s">
        <v>389</v>
      </c>
      <c r="D34" s="153" t="s">
        <v>291</v>
      </c>
      <c r="E34" s="34">
        <f>SUM('II. Príjmy rozpočtu'!E164)</f>
        <v>23500</v>
      </c>
      <c r="F34" s="34">
        <f>SUM('II. Príjmy rozpočtu'!F164)</f>
        <v>59642.67999999999</v>
      </c>
      <c r="G34" s="34">
        <f>SUM('II. Príjmy rozpočtu'!G164)</f>
        <v>23500</v>
      </c>
      <c r="H34" s="34">
        <f t="shared" si="1"/>
        <v>253.79863829787232</v>
      </c>
    </row>
    <row r="35" spans="1:8" ht="21.75" customHeight="1">
      <c r="A35" s="47" t="s">
        <v>266</v>
      </c>
      <c r="B35" s="47" t="s">
        <v>267</v>
      </c>
      <c r="C35" s="25" t="s">
        <v>387</v>
      </c>
      <c r="D35" s="143" t="s">
        <v>268</v>
      </c>
      <c r="E35" s="63">
        <f>SUM(E36:E37)</f>
        <v>1358232</v>
      </c>
      <c r="F35" s="63">
        <f>SUM(F36:F37)</f>
        <v>1452902.15</v>
      </c>
      <c r="G35" s="63">
        <f>SUM(G36:G37)</f>
        <v>1359440</v>
      </c>
      <c r="H35" s="63">
        <f t="shared" si="1"/>
        <v>106.97010157322164</v>
      </c>
    </row>
    <row r="36" spans="1:8" ht="21.75" customHeight="1">
      <c r="A36" s="292"/>
      <c r="B36" s="167" t="s">
        <v>355</v>
      </c>
      <c r="C36" s="165" t="s">
        <v>389</v>
      </c>
      <c r="D36" s="153" t="s">
        <v>269</v>
      </c>
      <c r="E36" s="34">
        <f>SUM('II. Príjmy rozpočtu'!E91)</f>
        <v>0</v>
      </c>
      <c r="F36" s="34">
        <f>SUM('II. Príjmy rozpočtu'!F91)</f>
        <v>0</v>
      </c>
      <c r="G36" s="34">
        <f>SUM('II. Príjmy rozpočtu'!G91)</f>
        <v>0</v>
      </c>
      <c r="H36" s="34">
        <f t="shared" si="1"/>
        <v>0</v>
      </c>
    </row>
    <row r="37" spans="1:8" ht="21.75" customHeight="1">
      <c r="A37" s="293"/>
      <c r="B37" s="167" t="s">
        <v>356</v>
      </c>
      <c r="C37" s="165" t="s">
        <v>389</v>
      </c>
      <c r="D37" s="153" t="s">
        <v>271</v>
      </c>
      <c r="E37" s="34">
        <f>SUM('II. Príjmy rozpočtu'!E94)</f>
        <v>1358232</v>
      </c>
      <c r="F37" s="34">
        <f>SUM('II. Príjmy rozpočtu'!F94)</f>
        <v>1452902.15</v>
      </c>
      <c r="G37" s="34">
        <f>SUM('II. Príjmy rozpočtu'!G94)</f>
        <v>1359440</v>
      </c>
      <c r="H37" s="34">
        <f t="shared" si="1"/>
        <v>106.97010157322164</v>
      </c>
    </row>
    <row r="38" spans="1:8" ht="21.75" customHeight="1">
      <c r="A38" s="47" t="s">
        <v>274</v>
      </c>
      <c r="B38" s="47" t="s">
        <v>275</v>
      </c>
      <c r="C38" s="25" t="s">
        <v>387</v>
      </c>
      <c r="D38" s="17" t="s">
        <v>276</v>
      </c>
      <c r="E38" s="63">
        <f>SUM(E39)</f>
        <v>1226</v>
      </c>
      <c r="F38" s="63">
        <f>SUM(F39)</f>
        <v>92867.89000000001</v>
      </c>
      <c r="G38" s="63">
        <f>SUM(G39)</f>
        <v>18</v>
      </c>
      <c r="H38" s="63">
        <f t="shared" si="1"/>
        <v>7574.868678629691</v>
      </c>
    </row>
    <row r="39" spans="1:8" ht="21.75" customHeight="1">
      <c r="A39" s="166"/>
      <c r="B39" s="167" t="s">
        <v>357</v>
      </c>
      <c r="C39" s="165" t="s">
        <v>389</v>
      </c>
      <c r="D39" s="153" t="s">
        <v>269</v>
      </c>
      <c r="E39" s="34">
        <f>SUM('II. Príjmy rozpočtu'!E136)</f>
        <v>1226</v>
      </c>
      <c r="F39" s="34">
        <f>SUM('II. Príjmy rozpočtu'!F136)</f>
        <v>92867.89000000001</v>
      </c>
      <c r="G39" s="34">
        <f>SUM('II. Príjmy rozpočtu'!G136)</f>
        <v>18</v>
      </c>
      <c r="H39" s="34">
        <f t="shared" si="1"/>
        <v>7574.868678629691</v>
      </c>
    </row>
    <row r="40" spans="1:8" ht="21.75" customHeight="1">
      <c r="A40" s="47" t="s">
        <v>278</v>
      </c>
      <c r="B40" s="47" t="s">
        <v>279</v>
      </c>
      <c r="C40" s="25" t="s">
        <v>387</v>
      </c>
      <c r="D40" s="143" t="s">
        <v>280</v>
      </c>
      <c r="E40" s="63">
        <f>SUM(E41)</f>
        <v>0</v>
      </c>
      <c r="F40" s="63">
        <f>SUM(F41)</f>
        <v>472.25</v>
      </c>
      <c r="G40" s="63">
        <f>SUM(G41)</f>
        <v>0</v>
      </c>
      <c r="H40" s="63">
        <f t="shared" si="1"/>
        <v>0</v>
      </c>
    </row>
    <row r="41" spans="1:8" ht="21.75" customHeight="1">
      <c r="A41" s="32"/>
      <c r="B41" s="167" t="s">
        <v>358</v>
      </c>
      <c r="C41" s="165" t="s">
        <v>389</v>
      </c>
      <c r="D41" s="153" t="s">
        <v>280</v>
      </c>
      <c r="E41" s="34">
        <f>SUM('II. Príjmy rozpočtu'!E145)</f>
        <v>0</v>
      </c>
      <c r="F41" s="34">
        <f>SUM('II. Príjmy rozpočtu'!F145)</f>
        <v>472.25</v>
      </c>
      <c r="G41" s="34">
        <f>SUM('II. Príjmy rozpočtu'!G145)</f>
        <v>0</v>
      </c>
      <c r="H41" s="34">
        <f t="shared" si="1"/>
        <v>0</v>
      </c>
    </row>
    <row r="42" spans="1:8" ht="21.75" customHeight="1">
      <c r="A42" s="47" t="s">
        <v>282</v>
      </c>
      <c r="B42" s="47" t="s">
        <v>283</v>
      </c>
      <c r="C42" s="25" t="s">
        <v>387</v>
      </c>
      <c r="D42" s="143" t="s">
        <v>284</v>
      </c>
      <c r="E42" s="63">
        <f>SUM(E43)</f>
        <v>0</v>
      </c>
      <c r="F42" s="63">
        <f>SUM(F43)</f>
        <v>0</v>
      </c>
      <c r="G42" s="63">
        <f>SUM(G43)</f>
        <v>0</v>
      </c>
      <c r="H42" s="63">
        <f t="shared" si="1"/>
        <v>0</v>
      </c>
    </row>
    <row r="43" spans="1:8" ht="21.75" customHeight="1">
      <c r="A43" s="32"/>
      <c r="B43" s="167" t="s">
        <v>359</v>
      </c>
      <c r="C43" s="165" t="s">
        <v>389</v>
      </c>
      <c r="D43" s="153" t="s">
        <v>284</v>
      </c>
      <c r="E43" s="34">
        <f>SUM('II. Príjmy rozpočtu'!E148)</f>
        <v>0</v>
      </c>
      <c r="F43" s="34">
        <f>SUM('II. Príjmy rozpočtu'!F148)</f>
        <v>0</v>
      </c>
      <c r="G43" s="34">
        <f>SUM('II. Príjmy rozpočtu'!G148)</f>
        <v>0</v>
      </c>
      <c r="H43" s="34">
        <f t="shared" si="1"/>
        <v>0</v>
      </c>
    </row>
    <row r="44" spans="1:8" ht="21.75" customHeight="1">
      <c r="A44" s="24"/>
      <c r="B44" s="187"/>
      <c r="C44" s="24"/>
      <c r="D44" s="187" t="s">
        <v>378</v>
      </c>
      <c r="E44" s="31">
        <f>SUM(E42,E40,E38,E35,E23)</f>
        <v>5124256</v>
      </c>
      <c r="F44" s="31">
        <f>SUM(F42,F40,F38,F35,F23)</f>
        <v>5378064.17</v>
      </c>
      <c r="G44" s="31">
        <f>SUM(G42,G40,G38,G35,G23)</f>
        <v>5600799</v>
      </c>
      <c r="H44" s="31">
        <f t="shared" si="1"/>
        <v>104.95307357790087</v>
      </c>
    </row>
    <row r="45" spans="1:8" ht="21.75" customHeight="1">
      <c r="A45" s="196"/>
      <c r="B45" s="197"/>
      <c r="C45" s="196"/>
      <c r="D45" s="197"/>
      <c r="E45" s="198"/>
      <c r="F45" s="198"/>
      <c r="G45" s="198"/>
      <c r="H45" s="198"/>
    </row>
    <row r="46" spans="1:8" ht="21.75" customHeight="1">
      <c r="A46" s="308" t="s">
        <v>1750</v>
      </c>
      <c r="B46" s="309"/>
      <c r="C46" s="309"/>
      <c r="D46" s="309"/>
      <c r="E46" s="309"/>
      <c r="F46" s="309"/>
      <c r="G46" s="309"/>
      <c r="H46" s="309"/>
    </row>
    <row r="47" spans="1:8" ht="21.75" customHeight="1">
      <c r="A47" s="76" t="s">
        <v>382</v>
      </c>
      <c r="B47" s="77" t="s">
        <v>383</v>
      </c>
      <c r="C47" s="78" t="s">
        <v>384</v>
      </c>
      <c r="D47" s="213" t="s">
        <v>374</v>
      </c>
      <c r="E47" s="76" t="s">
        <v>376</v>
      </c>
      <c r="F47" s="76" t="s">
        <v>152</v>
      </c>
      <c r="G47" s="226" t="s">
        <v>153</v>
      </c>
      <c r="H47" s="78" t="s">
        <v>1117</v>
      </c>
    </row>
    <row r="48" spans="1:8" ht="21.75" customHeight="1">
      <c r="A48" s="47" t="s">
        <v>385</v>
      </c>
      <c r="B48" s="47" t="s">
        <v>386</v>
      </c>
      <c r="C48" s="25" t="s">
        <v>387</v>
      </c>
      <c r="D48" s="143" t="s">
        <v>388</v>
      </c>
      <c r="E48" s="63">
        <f>SUM(E49)</f>
        <v>114000</v>
      </c>
      <c r="F48" s="63">
        <f>SUM(F49)</f>
        <v>9173.46</v>
      </c>
      <c r="G48" s="63">
        <f>SUM(G49)</f>
        <v>0</v>
      </c>
      <c r="H48" s="63">
        <f aca="true" t="shared" si="2" ref="H48:H54">IF(E48=0,,F48/E48*100)</f>
        <v>8.046894736842104</v>
      </c>
    </row>
    <row r="49" spans="1:8" ht="21.75" customHeight="1">
      <c r="A49" s="32"/>
      <c r="B49" s="167" t="s">
        <v>1751</v>
      </c>
      <c r="C49" s="165" t="s">
        <v>389</v>
      </c>
      <c r="D49" s="153" t="s">
        <v>291</v>
      </c>
      <c r="E49" s="34">
        <f>SUM('II. Príjmy rozpočtu'!E182)</f>
        <v>114000</v>
      </c>
      <c r="F49" s="34">
        <f>SUM('II. Príjmy rozpočtu'!F182)</f>
        <v>9173.46</v>
      </c>
      <c r="G49" s="34">
        <f>SUM('II. Príjmy rozpočtu'!G182)</f>
        <v>0</v>
      </c>
      <c r="H49" s="34">
        <f t="shared" si="2"/>
        <v>8.046894736842104</v>
      </c>
    </row>
    <row r="50" spans="1:8" ht="21.75" customHeight="1">
      <c r="A50" s="47" t="s">
        <v>266</v>
      </c>
      <c r="B50" s="47" t="s">
        <v>267</v>
      </c>
      <c r="C50" s="25" t="s">
        <v>387</v>
      </c>
      <c r="D50" s="143" t="s">
        <v>268</v>
      </c>
      <c r="E50" s="63">
        <f>SUM(E51)</f>
        <v>165000</v>
      </c>
      <c r="F50" s="63">
        <f>SUM(F51)</f>
        <v>77495.51</v>
      </c>
      <c r="G50" s="63">
        <f>SUM(G51)</f>
        <v>0</v>
      </c>
      <c r="H50" s="63">
        <f t="shared" si="2"/>
        <v>46.96697575757575</v>
      </c>
    </row>
    <row r="51" spans="1:8" ht="21.75" customHeight="1">
      <c r="A51" s="65"/>
      <c r="B51" s="199" t="s">
        <v>1755</v>
      </c>
      <c r="C51" s="141" t="s">
        <v>389</v>
      </c>
      <c r="D51" s="151" t="s">
        <v>269</v>
      </c>
      <c r="E51" s="200">
        <f>SUM('II. Príjmy rozpočtu'!E188)</f>
        <v>165000</v>
      </c>
      <c r="F51" s="200">
        <f>SUM('II. Príjmy rozpočtu'!F188)</f>
        <v>77495.51</v>
      </c>
      <c r="G51" s="200">
        <f>SUM('II. Príjmy rozpočtu'!G188)</f>
        <v>0</v>
      </c>
      <c r="H51" s="200">
        <f t="shared" si="2"/>
        <v>46.96697575757575</v>
      </c>
    </row>
    <row r="52" spans="1:8" ht="21.75" customHeight="1">
      <c r="A52" s="47" t="s">
        <v>274</v>
      </c>
      <c r="B52" s="47" t="s">
        <v>275</v>
      </c>
      <c r="C52" s="25" t="s">
        <v>387</v>
      </c>
      <c r="D52" s="17" t="s">
        <v>276</v>
      </c>
      <c r="E52" s="63">
        <f>SUM(E53)</f>
        <v>643840</v>
      </c>
      <c r="F52" s="63">
        <f>SUM(F53)</f>
        <v>587566.79</v>
      </c>
      <c r="G52" s="63">
        <f>SUM(G53)</f>
        <v>0</v>
      </c>
      <c r="H52" s="63">
        <f t="shared" si="2"/>
        <v>91.25975242296224</v>
      </c>
    </row>
    <row r="53" spans="1:8" ht="21.75" customHeight="1">
      <c r="A53" s="65"/>
      <c r="B53" s="199" t="s">
        <v>1759</v>
      </c>
      <c r="C53" s="141" t="s">
        <v>389</v>
      </c>
      <c r="D53" s="151" t="s">
        <v>269</v>
      </c>
      <c r="E53" s="66">
        <f>SUM('II. Príjmy rozpočtu'!E200)</f>
        <v>643840</v>
      </c>
      <c r="F53" s="66">
        <f>SUM('II. Príjmy rozpočtu'!F200)</f>
        <v>587566.79</v>
      </c>
      <c r="G53" s="66">
        <f>SUM('II. Príjmy rozpočtu'!G200)</f>
        <v>0</v>
      </c>
      <c r="H53" s="66">
        <f t="shared" si="2"/>
        <v>91.25975242296224</v>
      </c>
    </row>
    <row r="54" spans="1:8" ht="21.75" customHeight="1">
      <c r="A54" s="24"/>
      <c r="B54" s="187"/>
      <c r="C54" s="24"/>
      <c r="D54" s="187" t="s">
        <v>378</v>
      </c>
      <c r="E54" s="31">
        <f>SUM(E52,E50,E48)</f>
        <v>922840</v>
      </c>
      <c r="F54" s="31">
        <f>SUM(F52,F50,F48)</f>
        <v>674235.76</v>
      </c>
      <c r="G54" s="31">
        <f>SUM(G52,G50,G48)</f>
        <v>0</v>
      </c>
      <c r="H54" s="31">
        <f t="shared" si="2"/>
        <v>73.06095964630921</v>
      </c>
    </row>
    <row r="55" spans="1:8" ht="21.75" customHeight="1">
      <c r="A55" s="180"/>
      <c r="B55" s="179"/>
      <c r="C55" s="180"/>
      <c r="D55" s="181"/>
      <c r="E55" s="182"/>
      <c r="F55" s="182"/>
      <c r="G55" s="183"/>
      <c r="H55" s="180"/>
    </row>
    <row r="56" spans="1:8" ht="21.75" customHeight="1">
      <c r="A56" s="308" t="s">
        <v>1764</v>
      </c>
      <c r="B56" s="309"/>
      <c r="C56" s="309"/>
      <c r="D56" s="309"/>
      <c r="E56" s="309"/>
      <c r="F56" s="309"/>
      <c r="G56" s="309"/>
      <c r="H56" s="309"/>
    </row>
    <row r="57" spans="1:8" ht="21.75" customHeight="1">
      <c r="A57" s="76" t="s">
        <v>382</v>
      </c>
      <c r="B57" s="77" t="s">
        <v>383</v>
      </c>
      <c r="C57" s="78" t="s">
        <v>384</v>
      </c>
      <c r="D57" s="213" t="s">
        <v>374</v>
      </c>
      <c r="E57" s="76" t="s">
        <v>376</v>
      </c>
      <c r="F57" s="76" t="s">
        <v>152</v>
      </c>
      <c r="G57" s="226" t="s">
        <v>153</v>
      </c>
      <c r="H57" s="78" t="s">
        <v>1117</v>
      </c>
    </row>
    <row r="58" spans="1:8" ht="21.75" customHeight="1">
      <c r="A58" s="47" t="s">
        <v>266</v>
      </c>
      <c r="B58" s="47" t="s">
        <v>267</v>
      </c>
      <c r="C58" s="25" t="s">
        <v>387</v>
      </c>
      <c r="D58" s="143" t="s">
        <v>268</v>
      </c>
      <c r="E58" s="26">
        <f>SUM(E59)</f>
        <v>72000</v>
      </c>
      <c r="F58" s="26">
        <f>SUM(F59)</f>
        <v>99222.28</v>
      </c>
      <c r="G58" s="26">
        <f>SUM(G59)</f>
        <v>0</v>
      </c>
      <c r="H58" s="26">
        <f aca="true" t="shared" si="3" ref="H58:H70">IF(E58=0,,F58/E58*100)</f>
        <v>137.80872222222223</v>
      </c>
    </row>
    <row r="59" spans="1:8" ht="21.75" customHeight="1">
      <c r="A59" s="32"/>
      <c r="B59" s="167" t="s">
        <v>1765</v>
      </c>
      <c r="C59" s="165" t="s">
        <v>389</v>
      </c>
      <c r="D59" s="153" t="s">
        <v>1768</v>
      </c>
      <c r="E59" s="34">
        <f>SUM('II. Príjmy rozpočtu'!E221)</f>
        <v>72000</v>
      </c>
      <c r="F59" s="34">
        <f>SUM('II. Príjmy rozpočtu'!F221)</f>
        <v>99222.28</v>
      </c>
      <c r="G59" s="34">
        <f>SUM('II. Príjmy rozpočtu'!G221)</f>
        <v>0</v>
      </c>
      <c r="H59" s="34">
        <f t="shared" si="3"/>
        <v>137.80872222222223</v>
      </c>
    </row>
    <row r="60" spans="1:8" ht="21.75" customHeight="1">
      <c r="A60" s="47" t="s">
        <v>385</v>
      </c>
      <c r="B60" s="47" t="s">
        <v>386</v>
      </c>
      <c r="C60" s="25" t="s">
        <v>387</v>
      </c>
      <c r="D60" s="143" t="s">
        <v>388</v>
      </c>
      <c r="E60" s="26">
        <f>SUM(E61)</f>
        <v>306000</v>
      </c>
      <c r="F60" s="26">
        <f>SUM(F61)</f>
        <v>0</v>
      </c>
      <c r="G60" s="26">
        <f>SUM(G61)</f>
        <v>350000</v>
      </c>
      <c r="H60" s="26">
        <f t="shared" si="3"/>
        <v>0</v>
      </c>
    </row>
    <row r="61" spans="1:8" ht="21.75" customHeight="1">
      <c r="A61" s="32"/>
      <c r="B61" s="167" t="s">
        <v>1767</v>
      </c>
      <c r="C61" s="165" t="s">
        <v>389</v>
      </c>
      <c r="D61" s="153" t="s">
        <v>360</v>
      </c>
      <c r="E61" s="34">
        <f>SUM('II. Príjmy rozpočtu'!E227)</f>
        <v>306000</v>
      </c>
      <c r="F61" s="34">
        <f>SUM('II. Príjmy rozpočtu'!F227)</f>
        <v>0</v>
      </c>
      <c r="G61" s="34">
        <f>SUM('II. Príjmy rozpočtu'!G227)</f>
        <v>350000</v>
      </c>
      <c r="H61" s="34">
        <f t="shared" si="3"/>
        <v>0</v>
      </c>
    </row>
    <row r="62" spans="1:8" ht="21.75" customHeight="1">
      <c r="A62" s="47" t="s">
        <v>1772</v>
      </c>
      <c r="B62" s="47" t="s">
        <v>1773</v>
      </c>
      <c r="C62" s="25" t="s">
        <v>387</v>
      </c>
      <c r="D62" s="143" t="s">
        <v>1774</v>
      </c>
      <c r="E62" s="26">
        <f>SUM(E63)</f>
        <v>0</v>
      </c>
      <c r="F62" s="26">
        <f>SUM(F63)</f>
        <v>0</v>
      </c>
      <c r="G62" s="26">
        <f>SUM(G63)</f>
        <v>0</v>
      </c>
      <c r="H62" s="26">
        <f t="shared" si="3"/>
        <v>0</v>
      </c>
    </row>
    <row r="63" spans="1:8" ht="21.75" customHeight="1">
      <c r="A63" s="32"/>
      <c r="B63" s="167" t="s">
        <v>1775</v>
      </c>
      <c r="C63" s="165" t="s">
        <v>389</v>
      </c>
      <c r="D63" s="153" t="s">
        <v>1774</v>
      </c>
      <c r="E63" s="34">
        <f>SUM('II. Príjmy rozpočtu'!E235)</f>
        <v>0</v>
      </c>
      <c r="F63" s="34">
        <f>SUM('II. Príjmy rozpočtu'!F235)</f>
        <v>0</v>
      </c>
      <c r="G63" s="34">
        <f>SUM('II. Príjmy rozpočtu'!G235)</f>
        <v>0</v>
      </c>
      <c r="H63" s="34">
        <f t="shared" si="3"/>
        <v>0</v>
      </c>
    </row>
    <row r="64" spans="1:8" ht="21.75" customHeight="1">
      <c r="A64" s="47" t="s">
        <v>274</v>
      </c>
      <c r="B64" s="47" t="s">
        <v>1777</v>
      </c>
      <c r="C64" s="25" t="s">
        <v>387</v>
      </c>
      <c r="D64" s="143" t="s">
        <v>276</v>
      </c>
      <c r="E64" s="26">
        <f>SUM(E65)</f>
        <v>0</v>
      </c>
      <c r="F64" s="26">
        <f>SUM(F65)</f>
        <v>0</v>
      </c>
      <c r="G64" s="26">
        <f>SUM(G65)</f>
        <v>0</v>
      </c>
      <c r="H64" s="26">
        <f t="shared" si="3"/>
        <v>0</v>
      </c>
    </row>
    <row r="65" spans="1:8" ht="21.75" customHeight="1">
      <c r="A65" s="32"/>
      <c r="B65" s="167" t="s">
        <v>1778</v>
      </c>
      <c r="C65" s="165" t="s">
        <v>389</v>
      </c>
      <c r="D65" s="153" t="s">
        <v>276</v>
      </c>
      <c r="E65" s="34">
        <f>SUM('II. Príjmy rozpočtu'!E240)</f>
        <v>0</v>
      </c>
      <c r="F65" s="34">
        <f>SUM('II. Príjmy rozpočtu'!F240)</f>
        <v>0</v>
      </c>
      <c r="G65" s="34">
        <f>SUM('II. Príjmy rozpočtu'!G240)</f>
        <v>0</v>
      </c>
      <c r="H65" s="34">
        <f t="shared" si="3"/>
        <v>0</v>
      </c>
    </row>
    <row r="66" spans="1:8" ht="21.75" customHeight="1">
      <c r="A66" s="47" t="s">
        <v>1781</v>
      </c>
      <c r="B66" s="47" t="s">
        <v>1782</v>
      </c>
      <c r="C66" s="25" t="s">
        <v>387</v>
      </c>
      <c r="D66" s="143" t="s">
        <v>1780</v>
      </c>
      <c r="E66" s="26">
        <f>SUM(E67)</f>
        <v>0</v>
      </c>
      <c r="F66" s="26">
        <f>SUM(F67)</f>
        <v>0</v>
      </c>
      <c r="G66" s="26">
        <f>SUM(G67)</f>
        <v>0</v>
      </c>
      <c r="H66" s="26">
        <f t="shared" si="3"/>
        <v>0</v>
      </c>
    </row>
    <row r="67" spans="1:8" ht="21.75" customHeight="1">
      <c r="A67" s="32"/>
      <c r="B67" s="167" t="s">
        <v>1783</v>
      </c>
      <c r="C67" s="165" t="s">
        <v>389</v>
      </c>
      <c r="D67" s="153" t="s">
        <v>1780</v>
      </c>
      <c r="E67" s="34">
        <f>SUM('II. Príjmy rozpočtu'!E243)</f>
        <v>0</v>
      </c>
      <c r="F67" s="34">
        <f>SUM('II. Príjmy rozpočtu'!F243)</f>
        <v>0</v>
      </c>
      <c r="G67" s="34">
        <f>SUM('II. Príjmy rozpočtu'!G243)</f>
        <v>0</v>
      </c>
      <c r="H67" s="34">
        <f t="shared" si="3"/>
        <v>0</v>
      </c>
    </row>
    <row r="68" spans="1:8" ht="21.75" customHeight="1">
      <c r="A68" s="47" t="s">
        <v>278</v>
      </c>
      <c r="B68" s="47" t="s">
        <v>279</v>
      </c>
      <c r="C68" s="25" t="s">
        <v>387</v>
      </c>
      <c r="D68" s="143" t="s">
        <v>280</v>
      </c>
      <c r="E68" s="26">
        <f>SUM(E69)</f>
        <v>0</v>
      </c>
      <c r="F68" s="26">
        <f>SUM(F69)</f>
        <v>0</v>
      </c>
      <c r="G68" s="26">
        <f>SUM(G69)</f>
        <v>0</v>
      </c>
      <c r="H68" s="26">
        <f t="shared" si="3"/>
        <v>0</v>
      </c>
    </row>
    <row r="69" spans="1:8" ht="21.75" customHeight="1">
      <c r="A69" s="32"/>
      <c r="B69" s="167" t="s">
        <v>1763</v>
      </c>
      <c r="C69" s="165" t="s">
        <v>389</v>
      </c>
      <c r="D69" s="153" t="s">
        <v>280</v>
      </c>
      <c r="E69" s="34">
        <f>SUM('II. Príjmy rozpočtu'!E246)</f>
        <v>0</v>
      </c>
      <c r="F69" s="34">
        <f>SUM('II. Príjmy rozpočtu'!F246)</f>
        <v>0</v>
      </c>
      <c r="G69" s="34">
        <f>SUM('II. Príjmy rozpočtu'!G246)</f>
        <v>0</v>
      </c>
      <c r="H69" s="34">
        <f t="shared" si="3"/>
        <v>0</v>
      </c>
    </row>
    <row r="70" spans="1:8" ht="21.75" customHeight="1">
      <c r="A70" s="24"/>
      <c r="B70" s="187"/>
      <c r="C70" s="24"/>
      <c r="D70" s="187" t="s">
        <v>378</v>
      </c>
      <c r="E70" s="31">
        <f>SUM(E68,E66,E64,E62,E60,E58)</f>
        <v>378000</v>
      </c>
      <c r="F70" s="31">
        <f>SUM(F68,F66,F64,F62,F60,F58)</f>
        <v>99222.28</v>
      </c>
      <c r="G70" s="31">
        <f>SUM(G68,G66,G64,G62,G60,G58)</f>
        <v>350000</v>
      </c>
      <c r="H70" s="31">
        <f t="shared" si="3"/>
        <v>26.249280423280425</v>
      </c>
    </row>
    <row r="71" spans="1:8" ht="21.75" customHeight="1">
      <c r="A71" s="180"/>
      <c r="B71" s="179"/>
      <c r="C71" s="180"/>
      <c r="D71" s="181"/>
      <c r="E71" s="182"/>
      <c r="F71" s="182"/>
      <c r="G71" s="183"/>
      <c r="H71" s="180"/>
    </row>
    <row r="72" spans="1:8" ht="21.75" customHeight="1">
      <c r="A72" s="173" t="s">
        <v>609</v>
      </c>
      <c r="B72" s="194"/>
      <c r="C72" s="173"/>
      <c r="D72" s="195"/>
      <c r="E72" s="177"/>
      <c r="F72" s="177"/>
      <c r="G72" s="177"/>
      <c r="H72" s="173"/>
    </row>
    <row r="73" spans="1:8" ht="21.75" customHeight="1">
      <c r="A73" s="180"/>
      <c r="B73" s="179"/>
      <c r="C73" s="180"/>
      <c r="D73" s="181"/>
      <c r="E73" s="182"/>
      <c r="F73" s="182"/>
      <c r="G73" s="183"/>
      <c r="H73" s="180"/>
    </row>
    <row r="74" spans="1:8" ht="21.75" customHeight="1">
      <c r="A74" s="135" t="s">
        <v>162</v>
      </c>
      <c r="B74" s="201"/>
      <c r="C74" s="202"/>
      <c r="D74" s="203"/>
      <c r="E74" s="204"/>
      <c r="F74" s="204"/>
      <c r="G74" s="205"/>
      <c r="H74" s="263"/>
    </row>
    <row r="75" spans="1:8" ht="21.75" customHeight="1">
      <c r="A75" s="76"/>
      <c r="B75" s="77" t="s">
        <v>383</v>
      </c>
      <c r="C75" s="78" t="s">
        <v>384</v>
      </c>
      <c r="D75" s="213" t="s">
        <v>374</v>
      </c>
      <c r="E75" s="76" t="s">
        <v>376</v>
      </c>
      <c r="F75" s="76" t="s">
        <v>152</v>
      </c>
      <c r="G75" s="226" t="s">
        <v>153</v>
      </c>
      <c r="H75" s="78" t="s">
        <v>1117</v>
      </c>
    </row>
    <row r="76" spans="1:8" ht="21.75" customHeight="1">
      <c r="A76" s="206" t="s">
        <v>980</v>
      </c>
      <c r="B76" s="207"/>
      <c r="C76" s="208"/>
      <c r="D76" s="209"/>
      <c r="E76" s="63">
        <f>SUM(E77:E82)</f>
        <v>112569</v>
      </c>
      <c r="F76" s="63">
        <f>SUM(F77:F82)</f>
        <v>108904.85999999999</v>
      </c>
      <c r="G76" s="63">
        <f>SUM(G77:G82)</f>
        <v>127353</v>
      </c>
      <c r="H76" s="63">
        <f aca="true" t="shared" si="4" ref="H76:H151">IF(E76=0,,F76/E76*100)</f>
        <v>96.74498307704607</v>
      </c>
    </row>
    <row r="77" spans="1:8" ht="21.75" customHeight="1">
      <c r="A77" s="292"/>
      <c r="B77" s="73" t="s">
        <v>981</v>
      </c>
      <c r="C77" s="165" t="s">
        <v>389</v>
      </c>
      <c r="D77" s="33" t="s">
        <v>1262</v>
      </c>
      <c r="E77" s="34">
        <f>SUM(1!E24)</f>
        <v>51880</v>
      </c>
      <c r="F77" s="34">
        <f>SUM(1!F24)</f>
        <v>50676.10999999999</v>
      </c>
      <c r="G77" s="34">
        <f>SUM(1!G24)</f>
        <v>55347</v>
      </c>
      <c r="H77" s="34">
        <f t="shared" si="4"/>
        <v>97.67947185813415</v>
      </c>
    </row>
    <row r="78" spans="1:8" ht="21.75" customHeight="1">
      <c r="A78" s="293"/>
      <c r="B78" s="167" t="s">
        <v>984</v>
      </c>
      <c r="C78" s="165" t="s">
        <v>389</v>
      </c>
      <c r="D78" s="33" t="s">
        <v>985</v>
      </c>
      <c r="E78" s="34">
        <f>SUM(1!E41)</f>
        <v>5209</v>
      </c>
      <c r="F78" s="34">
        <f>SUM(1!F41)</f>
        <v>2821.67</v>
      </c>
      <c r="G78" s="34">
        <f>SUM(1!G41)</f>
        <v>5209</v>
      </c>
      <c r="H78" s="34">
        <f t="shared" si="4"/>
        <v>54.16913035131503</v>
      </c>
    </row>
    <row r="79" spans="1:8" ht="21.75" customHeight="1">
      <c r="A79" s="293"/>
      <c r="B79" s="73" t="s">
        <v>986</v>
      </c>
      <c r="C79" s="165" t="s">
        <v>389</v>
      </c>
      <c r="D79" s="33" t="s">
        <v>987</v>
      </c>
      <c r="E79" s="34">
        <f>SUM(1!E55)</f>
        <v>25340</v>
      </c>
      <c r="F79" s="34">
        <f>SUM(1!F55)</f>
        <v>28553.26</v>
      </c>
      <c r="G79" s="34">
        <f>SUM(1!G55)</f>
        <v>27803</v>
      </c>
      <c r="H79" s="34">
        <f t="shared" si="4"/>
        <v>112.68058405682714</v>
      </c>
    </row>
    <row r="80" spans="1:8" ht="21.75" customHeight="1">
      <c r="A80" s="293"/>
      <c r="B80" s="167" t="s">
        <v>989</v>
      </c>
      <c r="C80" s="165" t="s">
        <v>389</v>
      </c>
      <c r="D80" s="33" t="s">
        <v>990</v>
      </c>
      <c r="E80" s="34">
        <f>SUM(1!E65)</f>
        <v>3940</v>
      </c>
      <c r="F80" s="34">
        <f>SUM(1!F65)</f>
        <v>3016.19</v>
      </c>
      <c r="G80" s="34">
        <f>SUM(1!G65)</f>
        <v>4074</v>
      </c>
      <c r="H80" s="34">
        <f t="shared" si="4"/>
        <v>76.55304568527919</v>
      </c>
    </row>
    <row r="81" spans="1:8" ht="21.75" customHeight="1">
      <c r="A81" s="293"/>
      <c r="B81" s="167" t="s">
        <v>992</v>
      </c>
      <c r="C81" s="165" t="s">
        <v>389</v>
      </c>
      <c r="D81" s="33" t="s">
        <v>993</v>
      </c>
      <c r="E81" s="34">
        <f>SUM(1!E77)</f>
        <v>15400</v>
      </c>
      <c r="F81" s="34">
        <f>SUM(1!F77)</f>
        <v>4317.65</v>
      </c>
      <c r="G81" s="34">
        <f>SUM(1!G77)</f>
        <v>15400</v>
      </c>
      <c r="H81" s="34">
        <f t="shared" si="4"/>
        <v>28.03668831168831</v>
      </c>
    </row>
    <row r="82" spans="1:8" ht="21.75" customHeight="1">
      <c r="A82" s="302"/>
      <c r="B82" s="167" t="s">
        <v>994</v>
      </c>
      <c r="C82" s="165" t="s">
        <v>389</v>
      </c>
      <c r="D82" s="33" t="s">
        <v>995</v>
      </c>
      <c r="E82" s="34">
        <f>SUM(1!E92)</f>
        <v>10800</v>
      </c>
      <c r="F82" s="34">
        <f>SUM(1!F92)</f>
        <v>19519.98</v>
      </c>
      <c r="G82" s="34">
        <f>SUM(1!G92)</f>
        <v>19520</v>
      </c>
      <c r="H82" s="34">
        <f t="shared" si="4"/>
        <v>180.74055555555555</v>
      </c>
    </row>
    <row r="83" spans="1:8" ht="21.75" customHeight="1">
      <c r="A83" s="206" t="s">
        <v>1145</v>
      </c>
      <c r="B83" s="207"/>
      <c r="C83" s="208"/>
      <c r="D83" s="209"/>
      <c r="E83" s="63">
        <f>SUM(E84:E85)</f>
        <v>15000</v>
      </c>
      <c r="F83" s="63">
        <f>SUM(F84:F85)</f>
        <v>15248.45</v>
      </c>
      <c r="G83" s="63">
        <f>SUM(G84:G85)</f>
        <v>15250</v>
      </c>
      <c r="H83" s="63">
        <f t="shared" si="4"/>
        <v>101.65633333333335</v>
      </c>
    </row>
    <row r="84" spans="1:8" ht="21.75" customHeight="1">
      <c r="A84" s="292"/>
      <c r="B84" s="167" t="s">
        <v>1751</v>
      </c>
      <c r="C84" s="165" t="s">
        <v>389</v>
      </c>
      <c r="D84" s="33" t="s">
        <v>1281</v>
      </c>
      <c r="E84" s="34">
        <f>SUM(2!E18)</f>
        <v>15000</v>
      </c>
      <c r="F84" s="34">
        <f>SUM(2!F18)</f>
        <v>15248.45</v>
      </c>
      <c r="G84" s="34">
        <f>SUM(2!G18)</f>
        <v>15250</v>
      </c>
      <c r="H84" s="34">
        <f t="shared" si="4"/>
        <v>101.65633333333335</v>
      </c>
    </row>
    <row r="85" spans="1:8" ht="21.75" customHeight="1">
      <c r="A85" s="302"/>
      <c r="B85" s="167" t="s">
        <v>1755</v>
      </c>
      <c r="C85" s="165" t="s">
        <v>389</v>
      </c>
      <c r="D85" s="33" t="s">
        <v>1282</v>
      </c>
      <c r="E85" s="34">
        <f>SUM(2!E28)</f>
        <v>0</v>
      </c>
      <c r="F85" s="34">
        <f>SUM(2!F28)</f>
        <v>0</v>
      </c>
      <c r="G85" s="34">
        <f>SUM(2!G28)</f>
        <v>0</v>
      </c>
      <c r="H85" s="34">
        <f t="shared" si="4"/>
        <v>0</v>
      </c>
    </row>
    <row r="86" spans="1:8" ht="21.75" customHeight="1">
      <c r="A86" s="206" t="s">
        <v>337</v>
      </c>
      <c r="B86" s="207"/>
      <c r="C86" s="208"/>
      <c r="D86" s="209"/>
      <c r="E86" s="63">
        <f>SUM(E87)</f>
        <v>129450</v>
      </c>
      <c r="F86" s="63">
        <f>SUM(F87)</f>
        <v>110466.37999999999</v>
      </c>
      <c r="G86" s="63">
        <f>SUM(G87)</f>
        <v>132112</v>
      </c>
      <c r="H86" s="63">
        <f t="shared" si="4"/>
        <v>85.33517188103514</v>
      </c>
    </row>
    <row r="87" spans="1:8" ht="21.75" customHeight="1">
      <c r="A87" s="32"/>
      <c r="B87" s="167" t="s">
        <v>1765</v>
      </c>
      <c r="C87" s="165" t="s">
        <v>389</v>
      </c>
      <c r="D87" s="33" t="s">
        <v>338</v>
      </c>
      <c r="E87" s="34">
        <f>SUM(3!E34)</f>
        <v>129450</v>
      </c>
      <c r="F87" s="34">
        <f>SUM(3!F34)</f>
        <v>110466.37999999999</v>
      </c>
      <c r="G87" s="34">
        <f>SUM(3!G34)</f>
        <v>132112</v>
      </c>
      <c r="H87" s="34">
        <f t="shared" si="4"/>
        <v>85.33517188103514</v>
      </c>
    </row>
    <row r="88" spans="1:8" ht="21.75" customHeight="1">
      <c r="A88" s="206" t="s">
        <v>1559</v>
      </c>
      <c r="B88" s="207"/>
      <c r="C88" s="208"/>
      <c r="D88" s="209"/>
      <c r="E88" s="63">
        <f>SUM(E89:E95)</f>
        <v>149660</v>
      </c>
      <c r="F88" s="63">
        <f>SUM(F89:F95)</f>
        <v>125587.6</v>
      </c>
      <c r="G88" s="63">
        <f>SUM(G89:G95)</f>
        <v>146530</v>
      </c>
      <c r="H88" s="63">
        <f t="shared" si="4"/>
        <v>83.91527462247763</v>
      </c>
    </row>
    <row r="89" spans="1:8" ht="21.75" customHeight="1">
      <c r="A89" s="292"/>
      <c r="B89" s="167" t="s">
        <v>1560</v>
      </c>
      <c r="C89" s="165" t="s">
        <v>389</v>
      </c>
      <c r="D89" s="33" t="s">
        <v>1561</v>
      </c>
      <c r="E89" s="168">
        <f>SUM(4!E24)</f>
        <v>13150</v>
      </c>
      <c r="F89" s="168">
        <f>SUM(4!F24)</f>
        <v>13405.080000000002</v>
      </c>
      <c r="G89" s="168">
        <f>SUM(4!G24)</f>
        <v>13473</v>
      </c>
      <c r="H89" s="168">
        <f t="shared" si="4"/>
        <v>101.93977186311788</v>
      </c>
    </row>
    <row r="90" spans="1:8" ht="21.75" customHeight="1">
      <c r="A90" s="294"/>
      <c r="B90" s="167" t="s">
        <v>1568</v>
      </c>
      <c r="C90" s="165" t="s">
        <v>389</v>
      </c>
      <c r="D90" s="33" t="s">
        <v>408</v>
      </c>
      <c r="E90" s="34">
        <f>SUM(4!E43)</f>
        <v>18835</v>
      </c>
      <c r="F90" s="34">
        <f>SUM(4!F43)</f>
        <v>18529.38</v>
      </c>
      <c r="G90" s="34">
        <f>SUM(4!G43)</f>
        <v>18835</v>
      </c>
      <c r="H90" s="34">
        <f t="shared" si="4"/>
        <v>98.37738253251925</v>
      </c>
    </row>
    <row r="91" spans="1:8" ht="21.75" customHeight="1">
      <c r="A91" s="294"/>
      <c r="B91" s="167" t="s">
        <v>1582</v>
      </c>
      <c r="C91" s="165" t="s">
        <v>389</v>
      </c>
      <c r="D91" s="33" t="s">
        <v>1289</v>
      </c>
      <c r="E91" s="34">
        <f>SUM(4!E62)</f>
        <v>22775</v>
      </c>
      <c r="F91" s="34">
        <f>SUM(4!F62)</f>
        <v>22776</v>
      </c>
      <c r="G91" s="34">
        <f>SUM(4!G62)</f>
        <v>22780</v>
      </c>
      <c r="H91" s="34">
        <f t="shared" si="4"/>
        <v>100.00439077936333</v>
      </c>
    </row>
    <row r="92" spans="1:8" ht="21.75" customHeight="1">
      <c r="A92" s="294"/>
      <c r="B92" s="167" t="s">
        <v>1585</v>
      </c>
      <c r="C92" s="165" t="s">
        <v>389</v>
      </c>
      <c r="D92" s="33" t="s">
        <v>196</v>
      </c>
      <c r="E92" s="34">
        <f>4!E73</f>
        <v>2600</v>
      </c>
      <c r="F92" s="34">
        <f>4!F73</f>
        <v>2617.89</v>
      </c>
      <c r="G92" s="34">
        <f>4!G73</f>
        <v>2618</v>
      </c>
      <c r="H92" s="34">
        <f t="shared" si="4"/>
        <v>100.6880769230769</v>
      </c>
    </row>
    <row r="93" spans="1:8" ht="21.75" customHeight="1">
      <c r="A93" s="294"/>
      <c r="B93" s="167" t="s">
        <v>1591</v>
      </c>
      <c r="C93" s="165" t="s">
        <v>389</v>
      </c>
      <c r="D93" s="33" t="s">
        <v>1586</v>
      </c>
      <c r="E93" s="34">
        <f>SUM(4!E90)</f>
        <v>77400</v>
      </c>
      <c r="F93" s="34">
        <f>SUM(4!F90)</f>
        <v>58223.14</v>
      </c>
      <c r="G93" s="34">
        <f>SUM(4!G90)</f>
        <v>74080</v>
      </c>
      <c r="H93" s="34">
        <f t="shared" si="4"/>
        <v>75.22369509043928</v>
      </c>
    </row>
    <row r="94" spans="1:8" ht="21.75" customHeight="1">
      <c r="A94" s="294"/>
      <c r="B94" s="167" t="s">
        <v>1595</v>
      </c>
      <c r="C94" s="165" t="s">
        <v>389</v>
      </c>
      <c r="D94" s="33" t="s">
        <v>1592</v>
      </c>
      <c r="E94" s="34">
        <f>SUM(4!E101)</f>
        <v>14000</v>
      </c>
      <c r="F94" s="34">
        <f>SUM(4!F101)</f>
        <v>9292.630000000001</v>
      </c>
      <c r="G94" s="34">
        <f>SUM(4!G101)</f>
        <v>14000</v>
      </c>
      <c r="H94" s="34">
        <f t="shared" si="4"/>
        <v>66.37592857142857</v>
      </c>
    </row>
    <row r="95" spans="1:8" ht="21.75" customHeight="1">
      <c r="A95" s="310"/>
      <c r="B95" s="167" t="s">
        <v>199</v>
      </c>
      <c r="C95" s="165" t="s">
        <v>389</v>
      </c>
      <c r="D95" s="169" t="s">
        <v>1596</v>
      </c>
      <c r="E95" s="34">
        <f>SUM(4!E111)</f>
        <v>900</v>
      </c>
      <c r="F95" s="34">
        <f>SUM(4!F111)</f>
        <v>743.48</v>
      </c>
      <c r="G95" s="34">
        <f>SUM(4!G111)</f>
        <v>744</v>
      </c>
      <c r="H95" s="34">
        <f t="shared" si="4"/>
        <v>82.60888888888888</v>
      </c>
    </row>
    <row r="96" spans="1:8" ht="21.75" customHeight="1">
      <c r="A96" s="206" t="s">
        <v>1534</v>
      </c>
      <c r="B96" s="207"/>
      <c r="C96" s="208"/>
      <c r="D96" s="209"/>
      <c r="E96" s="63">
        <f>SUM(E97:E101)</f>
        <v>235190</v>
      </c>
      <c r="F96" s="63">
        <f>SUM(F97:F101)</f>
        <v>205946.29</v>
      </c>
      <c r="G96" s="63">
        <f>SUM(G97:G101)</f>
        <v>248045</v>
      </c>
      <c r="H96" s="63">
        <f t="shared" si="4"/>
        <v>87.56592117011778</v>
      </c>
    </row>
    <row r="97" spans="1:8" ht="21.75" customHeight="1">
      <c r="A97" s="292"/>
      <c r="B97" s="167" t="s">
        <v>1535</v>
      </c>
      <c r="C97" s="165" t="s">
        <v>389</v>
      </c>
      <c r="D97" s="33" t="s">
        <v>1536</v>
      </c>
      <c r="E97" s="34">
        <f>SUM(5!E24)</f>
        <v>7000</v>
      </c>
      <c r="F97" s="34">
        <f>SUM(5!F24)</f>
        <v>11017.93</v>
      </c>
      <c r="G97" s="34">
        <f>SUM(5!G24)</f>
        <v>11000</v>
      </c>
      <c r="H97" s="34">
        <f t="shared" si="4"/>
        <v>157.399</v>
      </c>
    </row>
    <row r="98" spans="1:8" ht="21.75" customHeight="1">
      <c r="A98" s="305"/>
      <c r="B98" s="167" t="s">
        <v>1543</v>
      </c>
      <c r="C98" s="165" t="s">
        <v>389</v>
      </c>
      <c r="D98" s="33" t="s">
        <v>401</v>
      </c>
      <c r="E98" s="34">
        <f>SUM(5!E39)</f>
        <v>100950</v>
      </c>
      <c r="F98" s="34">
        <f>SUM(5!F39)</f>
        <v>77951.1</v>
      </c>
      <c r="G98" s="34">
        <f>SUM(5!G39)</f>
        <v>102714</v>
      </c>
      <c r="H98" s="34">
        <f t="shared" si="4"/>
        <v>77.21753343239229</v>
      </c>
    </row>
    <row r="99" spans="1:8" ht="21.75" customHeight="1">
      <c r="A99" s="305"/>
      <c r="B99" s="167" t="s">
        <v>398</v>
      </c>
      <c r="C99" s="165" t="s">
        <v>389</v>
      </c>
      <c r="D99" s="33" t="s">
        <v>1291</v>
      </c>
      <c r="E99" s="34">
        <f>SUM(5!E49)</f>
        <v>5000</v>
      </c>
      <c r="F99" s="34">
        <f>SUM(5!F49)</f>
        <v>4999.79</v>
      </c>
      <c r="G99" s="34">
        <f>SUM(5!G49)</f>
        <v>5000</v>
      </c>
      <c r="H99" s="34">
        <f t="shared" si="4"/>
        <v>99.9958</v>
      </c>
    </row>
    <row r="100" spans="1:8" ht="21.75" customHeight="1">
      <c r="A100" s="306"/>
      <c r="B100" s="167" t="s">
        <v>400</v>
      </c>
      <c r="C100" s="165" t="s">
        <v>389</v>
      </c>
      <c r="D100" s="169" t="s">
        <v>1072</v>
      </c>
      <c r="E100" s="34">
        <f>5!E75</f>
        <v>122240</v>
      </c>
      <c r="F100" s="34">
        <f>5!F75</f>
        <v>111977.47000000002</v>
      </c>
      <c r="G100" s="34">
        <f>5!G75</f>
        <v>129331</v>
      </c>
      <c r="H100" s="34">
        <f t="shared" si="4"/>
        <v>91.60460569371729</v>
      </c>
    </row>
    <row r="101" spans="1:8" ht="21.75" customHeight="1">
      <c r="A101" s="307"/>
      <c r="B101" s="167" t="s">
        <v>1290</v>
      </c>
      <c r="C101" s="165" t="s">
        <v>389</v>
      </c>
      <c r="D101" s="169" t="s">
        <v>1071</v>
      </c>
      <c r="E101" s="34">
        <f>5!E85</f>
        <v>0</v>
      </c>
      <c r="F101" s="34">
        <f>5!F85</f>
        <v>0</v>
      </c>
      <c r="G101" s="34">
        <f>5!G85</f>
        <v>0</v>
      </c>
      <c r="H101" s="34">
        <f t="shared" si="4"/>
        <v>0</v>
      </c>
    </row>
    <row r="102" spans="1:8" ht="21.75" customHeight="1">
      <c r="A102" s="206" t="s">
        <v>1302</v>
      </c>
      <c r="B102" s="207"/>
      <c r="C102" s="208"/>
      <c r="D102" s="209"/>
      <c r="E102" s="63">
        <f>SUM(E103:E105)</f>
        <v>324600</v>
      </c>
      <c r="F102" s="63">
        <f>SUM(F103:F105)</f>
        <v>326619.92</v>
      </c>
      <c r="G102" s="63">
        <f>SUM(G103:G105)</f>
        <v>328802</v>
      </c>
      <c r="H102" s="63">
        <f t="shared" si="4"/>
        <v>100.6222797288971</v>
      </c>
    </row>
    <row r="103" spans="1:8" ht="21.75" customHeight="1">
      <c r="A103" s="292"/>
      <c r="B103" s="73" t="s">
        <v>1303</v>
      </c>
      <c r="C103" s="32" t="s">
        <v>389</v>
      </c>
      <c r="D103" s="33" t="s">
        <v>1304</v>
      </c>
      <c r="E103" s="34">
        <f>SUM(6!E19)</f>
        <v>289000</v>
      </c>
      <c r="F103" s="34">
        <f>SUM(6!F19)</f>
        <v>325830.24</v>
      </c>
      <c r="G103" s="34">
        <f>SUM(6!G19)</f>
        <v>325302</v>
      </c>
      <c r="H103" s="34">
        <f t="shared" si="4"/>
        <v>112.7440276816609</v>
      </c>
    </row>
    <row r="104" spans="1:8" ht="21.75" customHeight="1">
      <c r="A104" s="293"/>
      <c r="B104" s="167" t="s">
        <v>1309</v>
      </c>
      <c r="C104" s="165" t="s">
        <v>389</v>
      </c>
      <c r="D104" s="33" t="s">
        <v>1310</v>
      </c>
      <c r="E104" s="34">
        <f>SUM(6!E35)</f>
        <v>0</v>
      </c>
      <c r="F104" s="34">
        <f>SUM(6!F35)</f>
        <v>12.51</v>
      </c>
      <c r="G104" s="34">
        <f>SUM(6!G35)</f>
        <v>3500</v>
      </c>
      <c r="H104" s="34">
        <f t="shared" si="4"/>
        <v>0</v>
      </c>
    </row>
    <row r="105" spans="1:8" ht="21.75" customHeight="1">
      <c r="A105" s="293"/>
      <c r="B105" s="167" t="s">
        <v>1314</v>
      </c>
      <c r="C105" s="165" t="s">
        <v>389</v>
      </c>
      <c r="D105" s="33" t="s">
        <v>1315</v>
      </c>
      <c r="E105" s="34">
        <f>SUM(6!E49)</f>
        <v>35600</v>
      </c>
      <c r="F105" s="34">
        <f>SUM(6!F49)</f>
        <v>777.17</v>
      </c>
      <c r="G105" s="34">
        <f>SUM(6!G49)</f>
        <v>0</v>
      </c>
      <c r="H105" s="34">
        <f t="shared" si="4"/>
        <v>2.183061797752809</v>
      </c>
    </row>
    <row r="106" spans="1:8" ht="21.75" customHeight="1">
      <c r="A106" s="206" t="s">
        <v>440</v>
      </c>
      <c r="B106" s="207"/>
      <c r="C106" s="208"/>
      <c r="D106" s="209"/>
      <c r="E106" s="63">
        <f>SUM(E107:E109)</f>
        <v>148000</v>
      </c>
      <c r="F106" s="63">
        <f>SUM(F107:F109)</f>
        <v>138416.9</v>
      </c>
      <c r="G106" s="63">
        <f>SUM(G107:G109)</f>
        <v>153000</v>
      </c>
      <c r="H106" s="63">
        <f t="shared" si="4"/>
        <v>93.52493243243242</v>
      </c>
    </row>
    <row r="107" spans="1:8" ht="21.75" customHeight="1">
      <c r="A107" s="292"/>
      <c r="B107" s="167" t="s">
        <v>441</v>
      </c>
      <c r="C107" s="165" t="s">
        <v>389</v>
      </c>
      <c r="D107" s="33" t="s">
        <v>13</v>
      </c>
      <c r="E107" s="34">
        <f>SUM(7!E25)</f>
        <v>145000</v>
      </c>
      <c r="F107" s="34">
        <f>SUM(7!F25)</f>
        <v>135582.9</v>
      </c>
      <c r="G107" s="34">
        <f>SUM(7!G25)</f>
        <v>149000</v>
      </c>
      <c r="H107" s="34">
        <f t="shared" si="4"/>
        <v>93.50544827586207</v>
      </c>
    </row>
    <row r="108" spans="1:8" ht="21.75" customHeight="1">
      <c r="A108" s="293"/>
      <c r="B108" s="167" t="s">
        <v>447</v>
      </c>
      <c r="C108" s="165" t="s">
        <v>389</v>
      </c>
      <c r="D108" s="170" t="s">
        <v>451</v>
      </c>
      <c r="E108" s="34">
        <f>7!E35</f>
        <v>3000</v>
      </c>
      <c r="F108" s="34">
        <f>7!F35</f>
        <v>1834</v>
      </c>
      <c r="G108" s="34">
        <f>7!G35</f>
        <v>3000</v>
      </c>
      <c r="H108" s="34">
        <f t="shared" si="4"/>
        <v>61.133333333333326</v>
      </c>
    </row>
    <row r="109" spans="1:8" ht="21.75" customHeight="1">
      <c r="A109" s="293"/>
      <c r="B109" s="167" t="s">
        <v>449</v>
      </c>
      <c r="C109" s="165" t="s">
        <v>389</v>
      </c>
      <c r="D109" s="170" t="s">
        <v>16</v>
      </c>
      <c r="E109" s="34">
        <f>7!E45</f>
        <v>0</v>
      </c>
      <c r="F109" s="34">
        <f>7!F45</f>
        <v>1000</v>
      </c>
      <c r="G109" s="34">
        <f>7!G45</f>
        <v>1000</v>
      </c>
      <c r="H109" s="34">
        <f t="shared" si="4"/>
        <v>0</v>
      </c>
    </row>
    <row r="110" spans="1:8" ht="21.75" customHeight="1">
      <c r="A110" s="206" t="s">
        <v>460</v>
      </c>
      <c r="B110" s="207"/>
      <c r="C110" s="208"/>
      <c r="D110" s="209"/>
      <c r="E110" s="26">
        <f>SUM(E111:E112)</f>
        <v>0</v>
      </c>
      <c r="F110" s="26">
        <f>SUM(F111:F112)</f>
        <v>0</v>
      </c>
      <c r="G110" s="26">
        <f>SUM(G111:G112)</f>
        <v>0</v>
      </c>
      <c r="H110" s="26">
        <f t="shared" si="4"/>
        <v>0</v>
      </c>
    </row>
    <row r="111" spans="1:8" ht="21.75" customHeight="1">
      <c r="A111" s="292"/>
      <c r="B111" s="167" t="s">
        <v>461</v>
      </c>
      <c r="C111" s="165" t="s">
        <v>389</v>
      </c>
      <c r="D111" s="33" t="s">
        <v>462</v>
      </c>
      <c r="E111" s="34">
        <f>SUM(8!E17)</f>
        <v>0</v>
      </c>
      <c r="F111" s="34">
        <f>SUM(8!F17)</f>
        <v>0</v>
      </c>
      <c r="G111" s="34">
        <f>SUM(8!G17)</f>
        <v>0</v>
      </c>
      <c r="H111" s="34">
        <f t="shared" si="4"/>
        <v>0</v>
      </c>
    </row>
    <row r="112" spans="1:8" ht="21.75" customHeight="1">
      <c r="A112" s="302"/>
      <c r="B112" s="167" t="s">
        <v>465</v>
      </c>
      <c r="C112" s="165" t="s">
        <v>389</v>
      </c>
      <c r="D112" s="33" t="s">
        <v>1080</v>
      </c>
      <c r="E112" s="34">
        <f>SUM(8!E29)</f>
        <v>0</v>
      </c>
      <c r="F112" s="34">
        <f>SUM(8!F29)</f>
        <v>0</v>
      </c>
      <c r="G112" s="34">
        <f>SUM(8!G29)</f>
        <v>0</v>
      </c>
      <c r="H112" s="34">
        <f t="shared" si="4"/>
        <v>0</v>
      </c>
    </row>
    <row r="113" spans="1:8" ht="21.75" customHeight="1">
      <c r="A113" s="206" t="s">
        <v>1164</v>
      </c>
      <c r="B113" s="207"/>
      <c r="C113" s="208"/>
      <c r="D113" s="209"/>
      <c r="E113" s="26">
        <f>SUM(E114:E127)</f>
        <v>2968108</v>
      </c>
      <c r="F113" s="26">
        <f>SUM(F114:F127)</f>
        <v>2965108.23</v>
      </c>
      <c r="G113" s="26">
        <f>SUM(G114:G127)</f>
        <v>3030891</v>
      </c>
      <c r="H113" s="26">
        <f t="shared" si="4"/>
        <v>99.89893325984094</v>
      </c>
    </row>
    <row r="114" spans="1:8" ht="21.75" customHeight="1">
      <c r="A114" s="298"/>
      <c r="B114" s="73" t="s">
        <v>1166</v>
      </c>
      <c r="C114" s="165" t="s">
        <v>389</v>
      </c>
      <c r="D114" s="33" t="s">
        <v>33</v>
      </c>
      <c r="E114" s="34">
        <f>9!E39</f>
        <v>180542</v>
      </c>
      <c r="F114" s="34">
        <f>9!F39</f>
        <v>155947.38</v>
      </c>
      <c r="G114" s="34">
        <f>9!G39</f>
        <v>171806</v>
      </c>
      <c r="H114" s="34">
        <f t="shared" si="4"/>
        <v>86.37734156041253</v>
      </c>
    </row>
    <row r="115" spans="1:8" ht="21.75" customHeight="1">
      <c r="A115" s="299"/>
      <c r="B115" s="73" t="s">
        <v>20</v>
      </c>
      <c r="C115" s="165" t="s">
        <v>389</v>
      </c>
      <c r="D115" s="169" t="s">
        <v>1216</v>
      </c>
      <c r="E115" s="34">
        <f>9!E70</f>
        <v>147383</v>
      </c>
      <c r="F115" s="34">
        <f>9!F70</f>
        <v>135555.62999999998</v>
      </c>
      <c r="G115" s="34">
        <f>9!G70</f>
        <v>145609</v>
      </c>
      <c r="H115" s="34">
        <f t="shared" si="4"/>
        <v>91.9750785368733</v>
      </c>
    </row>
    <row r="116" spans="1:8" ht="21.75" customHeight="1">
      <c r="A116" s="299"/>
      <c r="B116" s="73" t="s">
        <v>21</v>
      </c>
      <c r="C116" s="165" t="s">
        <v>389</v>
      </c>
      <c r="D116" s="169" t="s">
        <v>1220</v>
      </c>
      <c r="E116" s="34">
        <f>9!E104</f>
        <v>242670</v>
      </c>
      <c r="F116" s="34">
        <f>9!F104</f>
        <v>257103.55000000005</v>
      </c>
      <c r="G116" s="34">
        <f>9!G104</f>
        <v>263446</v>
      </c>
      <c r="H116" s="34">
        <f t="shared" si="4"/>
        <v>105.94780978283266</v>
      </c>
    </row>
    <row r="117" spans="1:8" ht="21.75" customHeight="1">
      <c r="A117" s="299"/>
      <c r="B117" s="73" t="s">
        <v>22</v>
      </c>
      <c r="C117" s="165" t="s">
        <v>389</v>
      </c>
      <c r="D117" s="169" t="s">
        <v>1217</v>
      </c>
      <c r="E117" s="34">
        <f>9!E142</f>
        <v>546647</v>
      </c>
      <c r="F117" s="66">
        <f>9!F142</f>
        <v>557151.5600000002</v>
      </c>
      <c r="G117" s="34">
        <f>9!G142</f>
        <v>567461</v>
      </c>
      <c r="H117" s="34">
        <f t="shared" si="4"/>
        <v>101.92163498564891</v>
      </c>
    </row>
    <row r="118" spans="1:8" ht="21.75" customHeight="1">
      <c r="A118" s="299"/>
      <c r="B118" s="73" t="s">
        <v>23</v>
      </c>
      <c r="C118" s="165" t="s">
        <v>389</v>
      </c>
      <c r="D118" s="169" t="s">
        <v>1218</v>
      </c>
      <c r="E118" s="34">
        <f>9!E166</f>
        <v>25570</v>
      </c>
      <c r="F118" s="34">
        <f>9!F166</f>
        <v>31288</v>
      </c>
      <c r="G118" s="34">
        <f>9!G166</f>
        <v>20515</v>
      </c>
      <c r="H118" s="34">
        <f t="shared" si="4"/>
        <v>122.36214313648807</v>
      </c>
    </row>
    <row r="119" spans="1:8" ht="21.75" customHeight="1">
      <c r="A119" s="299"/>
      <c r="B119" s="73" t="s">
        <v>24</v>
      </c>
      <c r="C119" s="165" t="s">
        <v>389</v>
      </c>
      <c r="D119" s="169" t="s">
        <v>1219</v>
      </c>
      <c r="E119" s="34">
        <f>9!E197</f>
        <v>62456</v>
      </c>
      <c r="F119" s="34">
        <f>9!F197</f>
        <v>68842.8</v>
      </c>
      <c r="G119" s="34">
        <f>9!G197</f>
        <v>61108</v>
      </c>
      <c r="H119" s="34">
        <f t="shared" si="4"/>
        <v>110.22607915972846</v>
      </c>
    </row>
    <row r="120" spans="1:10" ht="21.75" customHeight="1">
      <c r="A120" s="299"/>
      <c r="B120" s="73" t="s">
        <v>25</v>
      </c>
      <c r="C120" s="165" t="s">
        <v>389</v>
      </c>
      <c r="D120" s="169" t="s">
        <v>1221</v>
      </c>
      <c r="E120" s="34">
        <f>9!E241</f>
        <v>666756</v>
      </c>
      <c r="F120" s="34">
        <f>9!F241</f>
        <v>600875.69</v>
      </c>
      <c r="G120" s="34">
        <f>9!G241</f>
        <v>686579</v>
      </c>
      <c r="H120" s="34">
        <f t="shared" si="4"/>
        <v>90.11927751681273</v>
      </c>
      <c r="J120" s="227"/>
    </row>
    <row r="121" spans="1:8" ht="21.75" customHeight="1">
      <c r="A121" s="299"/>
      <c r="B121" s="73" t="s">
        <v>26</v>
      </c>
      <c r="C121" s="165" t="s">
        <v>389</v>
      </c>
      <c r="D121" s="169" t="s">
        <v>1222</v>
      </c>
      <c r="E121" s="34">
        <f>9!E263</f>
        <v>19348</v>
      </c>
      <c r="F121" s="34">
        <f>9!F263</f>
        <v>23310</v>
      </c>
      <c r="G121" s="34">
        <f>9!G263</f>
        <v>20157</v>
      </c>
      <c r="H121" s="34">
        <f t="shared" si="4"/>
        <v>120.47756874095515</v>
      </c>
    </row>
    <row r="122" spans="1:8" ht="21.75" customHeight="1">
      <c r="A122" s="299"/>
      <c r="B122" s="73" t="s">
        <v>27</v>
      </c>
      <c r="C122" s="165" t="s">
        <v>389</v>
      </c>
      <c r="D122" s="169" t="s">
        <v>1223</v>
      </c>
      <c r="E122" s="34">
        <f>9!E285</f>
        <v>96908</v>
      </c>
      <c r="F122" s="34">
        <f>9!F285</f>
        <v>108746.59999999998</v>
      </c>
      <c r="G122" s="34">
        <f>9!G285</f>
        <v>100439</v>
      </c>
      <c r="H122" s="34">
        <f t="shared" si="4"/>
        <v>112.21632888925576</v>
      </c>
    </row>
    <row r="123" spans="1:8" ht="21.75" customHeight="1">
      <c r="A123" s="299"/>
      <c r="B123" s="73" t="s">
        <v>28</v>
      </c>
      <c r="C123" s="165" t="s">
        <v>389</v>
      </c>
      <c r="D123" s="169" t="s">
        <v>744</v>
      </c>
      <c r="E123" s="34">
        <f>9!E297</f>
        <v>1264</v>
      </c>
      <c r="F123" s="34">
        <f>9!F297</f>
        <v>400</v>
      </c>
      <c r="G123" s="34">
        <f>9!G297</f>
        <v>400</v>
      </c>
      <c r="H123" s="34">
        <f t="shared" si="4"/>
        <v>31.645569620253166</v>
      </c>
    </row>
    <row r="124" spans="1:8" ht="21.75" customHeight="1">
      <c r="A124" s="299"/>
      <c r="B124" s="73" t="s">
        <v>29</v>
      </c>
      <c r="C124" s="165" t="s">
        <v>389</v>
      </c>
      <c r="D124" s="169" t="s">
        <v>745</v>
      </c>
      <c r="E124" s="34">
        <f>9!E322</f>
        <v>427701</v>
      </c>
      <c r="F124" s="34">
        <f>9!F322</f>
        <v>444436.66000000003</v>
      </c>
      <c r="G124" s="34">
        <f>9!G322</f>
        <v>453880</v>
      </c>
      <c r="H124" s="34">
        <f t="shared" si="4"/>
        <v>103.91293450330956</v>
      </c>
    </row>
    <row r="125" spans="1:8" ht="21.75" customHeight="1">
      <c r="A125" s="299"/>
      <c r="B125" s="73" t="s">
        <v>30</v>
      </c>
      <c r="C125" s="165" t="s">
        <v>389</v>
      </c>
      <c r="D125" s="169" t="s">
        <v>746</v>
      </c>
      <c r="E125" s="34">
        <f>9!E336</f>
        <v>426753</v>
      </c>
      <c r="F125" s="34">
        <f>9!F336</f>
        <v>414381</v>
      </c>
      <c r="G125" s="34">
        <f>9!G336</f>
        <v>414381</v>
      </c>
      <c r="H125" s="34">
        <f t="shared" si="4"/>
        <v>97.10089911494471</v>
      </c>
    </row>
    <row r="126" spans="1:8" ht="21.75" customHeight="1">
      <c r="A126" s="299"/>
      <c r="B126" s="73" t="s">
        <v>31</v>
      </c>
      <c r="C126" s="165" t="s">
        <v>389</v>
      </c>
      <c r="D126" s="169" t="s">
        <v>747</v>
      </c>
      <c r="E126" s="34">
        <f>SUM(9!E366)</f>
        <v>102000</v>
      </c>
      <c r="F126" s="34">
        <f>SUM(9!F366)</f>
        <v>144959.36</v>
      </c>
      <c r="G126" s="34">
        <f>SUM(9!G366)</f>
        <v>100000</v>
      </c>
      <c r="H126" s="34">
        <f t="shared" si="4"/>
        <v>142.11701960784313</v>
      </c>
    </row>
    <row r="127" spans="1:8" ht="21.75" customHeight="1">
      <c r="A127" s="300"/>
      <c r="B127" s="73" t="s">
        <v>32</v>
      </c>
      <c r="C127" s="165" t="s">
        <v>389</v>
      </c>
      <c r="D127" s="169" t="s">
        <v>748</v>
      </c>
      <c r="E127" s="34">
        <f>9!E381</f>
        <v>22110</v>
      </c>
      <c r="F127" s="34">
        <f>9!F381</f>
        <v>22110</v>
      </c>
      <c r="G127" s="34">
        <f>9!G381</f>
        <v>25110</v>
      </c>
      <c r="H127" s="34">
        <f t="shared" si="4"/>
        <v>100</v>
      </c>
    </row>
    <row r="128" spans="1:8" ht="21.75" customHeight="1">
      <c r="A128" s="206" t="s">
        <v>1188</v>
      </c>
      <c r="B128" s="207"/>
      <c r="C128" s="208"/>
      <c r="D128" s="209"/>
      <c r="E128" s="26">
        <f>SUM(E129:E131)</f>
        <v>89200</v>
      </c>
      <c r="F128" s="26">
        <f>SUM(F129:F131)</f>
        <v>90540.98</v>
      </c>
      <c r="G128" s="26">
        <f>SUM(G129:G131)</f>
        <v>92200</v>
      </c>
      <c r="H128" s="26">
        <f t="shared" si="4"/>
        <v>101.5033408071749</v>
      </c>
    </row>
    <row r="129" spans="1:8" ht="21.75" customHeight="1">
      <c r="A129" s="292"/>
      <c r="B129" s="167" t="s">
        <v>1189</v>
      </c>
      <c r="C129" s="165" t="s">
        <v>389</v>
      </c>
      <c r="D129" s="33" t="s">
        <v>1190</v>
      </c>
      <c r="E129" s="34">
        <f>'10'!E16</f>
        <v>9000</v>
      </c>
      <c r="F129" s="34">
        <f>'10'!F16</f>
        <v>8300.5</v>
      </c>
      <c r="G129" s="34">
        <f>'10'!G16</f>
        <v>9000</v>
      </c>
      <c r="H129" s="34">
        <f t="shared" si="4"/>
        <v>92.22777777777777</v>
      </c>
    </row>
    <row r="130" spans="1:8" ht="21.75" customHeight="1">
      <c r="A130" s="293"/>
      <c r="B130" s="167" t="s">
        <v>1192</v>
      </c>
      <c r="C130" s="165" t="s">
        <v>389</v>
      </c>
      <c r="D130" s="33" t="s">
        <v>58</v>
      </c>
      <c r="E130" s="34">
        <f>'10'!E30</f>
        <v>80200</v>
      </c>
      <c r="F130" s="34">
        <f>'10'!F30</f>
        <v>80200</v>
      </c>
      <c r="G130" s="34">
        <f>'10'!G30</f>
        <v>80200</v>
      </c>
      <c r="H130" s="34">
        <f t="shared" si="4"/>
        <v>100</v>
      </c>
    </row>
    <row r="131" spans="1:8" ht="21.75" customHeight="1">
      <c r="A131" s="294"/>
      <c r="B131" s="167" t="s">
        <v>1194</v>
      </c>
      <c r="C131" s="165" t="s">
        <v>389</v>
      </c>
      <c r="D131" s="169" t="s">
        <v>1195</v>
      </c>
      <c r="E131" s="34">
        <f>'10'!E42</f>
        <v>0</v>
      </c>
      <c r="F131" s="34">
        <f>'10'!F42</f>
        <v>2040.48</v>
      </c>
      <c r="G131" s="34">
        <f>'10'!G42</f>
        <v>3000</v>
      </c>
      <c r="H131" s="34">
        <f t="shared" si="4"/>
        <v>0</v>
      </c>
    </row>
    <row r="132" spans="1:8" ht="21.75" customHeight="1">
      <c r="A132" s="206" t="s">
        <v>1208</v>
      </c>
      <c r="B132" s="207"/>
      <c r="C132" s="208"/>
      <c r="D132" s="209"/>
      <c r="E132" s="26">
        <f>SUM(E133:E137)</f>
        <v>888262</v>
      </c>
      <c r="F132" s="26">
        <f>SUM(F133:F137)</f>
        <v>496748.84</v>
      </c>
      <c r="G132" s="26">
        <f>SUM(G133:G137)</f>
        <v>911290</v>
      </c>
      <c r="H132" s="26">
        <f t="shared" si="4"/>
        <v>55.9236846786196</v>
      </c>
    </row>
    <row r="133" spans="1:8" ht="21.75" customHeight="1">
      <c r="A133" s="295"/>
      <c r="B133" s="167" t="s">
        <v>1209</v>
      </c>
      <c r="C133" s="165" t="s">
        <v>389</v>
      </c>
      <c r="D133" s="33" t="s">
        <v>1210</v>
      </c>
      <c r="E133" s="34">
        <f>SUM('11'!E19)</f>
        <v>139000</v>
      </c>
      <c r="F133" s="34">
        <f>SUM('11'!F19)</f>
        <v>101590</v>
      </c>
      <c r="G133" s="34">
        <f>SUM('11'!G19)</f>
        <v>130590</v>
      </c>
      <c r="H133" s="34">
        <f t="shared" si="4"/>
        <v>73.0863309352518</v>
      </c>
    </row>
    <row r="134" spans="1:8" ht="21.75" customHeight="1">
      <c r="A134" s="301"/>
      <c r="B134" s="167" t="s">
        <v>1212</v>
      </c>
      <c r="C134" s="165" t="s">
        <v>389</v>
      </c>
      <c r="D134" s="33" t="s">
        <v>1213</v>
      </c>
      <c r="E134" s="34">
        <f>SUM('11'!E54)</f>
        <v>491842</v>
      </c>
      <c r="F134" s="34">
        <f>SUM('11'!F54)</f>
        <v>381172.15</v>
      </c>
      <c r="G134" s="34">
        <f>SUM('11'!G54)</f>
        <v>555357</v>
      </c>
      <c r="H134" s="34">
        <f t="shared" si="4"/>
        <v>77.4989020864424</v>
      </c>
    </row>
    <row r="135" spans="1:8" ht="21.75" customHeight="1">
      <c r="A135" s="301"/>
      <c r="B135" s="167" t="s">
        <v>164</v>
      </c>
      <c r="C135" s="165" t="s">
        <v>389</v>
      </c>
      <c r="D135" s="33" t="s">
        <v>165</v>
      </c>
      <c r="E135" s="34">
        <f>SUM('11'!E79)</f>
        <v>212000</v>
      </c>
      <c r="F135" s="34">
        <f>SUM('11'!F79)</f>
        <v>13643.98</v>
      </c>
      <c r="G135" s="34">
        <f>SUM('11'!G79)</f>
        <v>200000</v>
      </c>
      <c r="H135" s="34">
        <f t="shared" si="4"/>
        <v>6.4358396226415095</v>
      </c>
    </row>
    <row r="136" spans="1:8" ht="21.75" customHeight="1">
      <c r="A136" s="301"/>
      <c r="B136" s="167" t="s">
        <v>176</v>
      </c>
      <c r="C136" s="165" t="s">
        <v>389</v>
      </c>
      <c r="D136" s="33" t="s">
        <v>177</v>
      </c>
      <c r="E136" s="34">
        <f>SUM('11'!E103)</f>
        <v>45000</v>
      </c>
      <c r="F136" s="34">
        <f>SUM('11'!F103)</f>
        <v>0</v>
      </c>
      <c r="G136" s="34">
        <f>SUM('11'!G103)</f>
        <v>25000</v>
      </c>
      <c r="H136" s="34">
        <f t="shared" si="4"/>
        <v>0</v>
      </c>
    </row>
    <row r="137" spans="1:8" ht="21.75" customHeight="1">
      <c r="A137" s="297"/>
      <c r="B137" s="167" t="s">
        <v>964</v>
      </c>
      <c r="C137" s="165" t="s">
        <v>389</v>
      </c>
      <c r="D137" s="169" t="s">
        <v>965</v>
      </c>
      <c r="E137" s="34">
        <f>'11'!E118</f>
        <v>420</v>
      </c>
      <c r="F137" s="34">
        <f>'11'!F118</f>
        <v>342.71</v>
      </c>
      <c r="G137" s="34">
        <f>'11'!G118</f>
        <v>343</v>
      </c>
      <c r="H137" s="34">
        <f t="shared" si="4"/>
        <v>81.59761904761905</v>
      </c>
    </row>
    <row r="138" spans="1:8" ht="21.75" customHeight="1">
      <c r="A138" s="206" t="s">
        <v>190</v>
      </c>
      <c r="B138" s="207"/>
      <c r="C138" s="208"/>
      <c r="D138" s="209"/>
      <c r="E138" s="26">
        <f>SUM(E139:E140)</f>
        <v>221300</v>
      </c>
      <c r="F138" s="26">
        <f>SUM(F139:F140)</f>
        <v>122098</v>
      </c>
      <c r="G138" s="26">
        <f>SUM(G139:G140)</f>
        <v>235960</v>
      </c>
      <c r="H138" s="26">
        <f t="shared" si="4"/>
        <v>55.17306823316764</v>
      </c>
    </row>
    <row r="139" spans="1:8" ht="21.75" customHeight="1">
      <c r="A139" s="303"/>
      <c r="B139" s="73" t="s">
        <v>191</v>
      </c>
      <c r="C139" s="165" t="s">
        <v>389</v>
      </c>
      <c r="D139" s="33" t="s">
        <v>192</v>
      </c>
      <c r="E139" s="34">
        <f>SUM('12'!E18)</f>
        <v>90600</v>
      </c>
      <c r="F139" s="34">
        <f>SUM('12'!F18)</f>
        <v>101167.02</v>
      </c>
      <c r="G139" s="34">
        <f>SUM('12'!G18)</f>
        <v>104760</v>
      </c>
      <c r="H139" s="34">
        <f t="shared" si="4"/>
        <v>111.66337748344371</v>
      </c>
    </row>
    <row r="140" spans="1:8" ht="21.75" customHeight="1">
      <c r="A140" s="304"/>
      <c r="B140" s="73" t="s">
        <v>207</v>
      </c>
      <c r="C140" s="165" t="s">
        <v>389</v>
      </c>
      <c r="D140" s="33" t="s">
        <v>208</v>
      </c>
      <c r="E140" s="34">
        <f>SUM('12'!E40)</f>
        <v>130700</v>
      </c>
      <c r="F140" s="34">
        <f>SUM('12'!F40)</f>
        <v>20930.98</v>
      </c>
      <c r="G140" s="34">
        <f>SUM('12'!G40)</f>
        <v>131200</v>
      </c>
      <c r="H140" s="34">
        <f t="shared" si="4"/>
        <v>16.014521805661822</v>
      </c>
    </row>
    <row r="141" spans="1:8" ht="21.75" customHeight="1">
      <c r="A141" s="206" t="s">
        <v>1231</v>
      </c>
      <c r="B141" s="207"/>
      <c r="C141" s="208"/>
      <c r="D141" s="209"/>
      <c r="E141" s="26">
        <f>SUM(E142:E149)</f>
        <v>374960</v>
      </c>
      <c r="F141" s="26">
        <f>SUM(F142:F149)</f>
        <v>493746.19</v>
      </c>
      <c r="G141" s="26">
        <f>SUM(G142:G149)</f>
        <v>496175</v>
      </c>
      <c r="H141" s="26">
        <f t="shared" si="4"/>
        <v>131.6796965009601</v>
      </c>
    </row>
    <row r="142" spans="1:8" ht="21.75" customHeight="1">
      <c r="A142" s="295"/>
      <c r="B142" s="167" t="s">
        <v>1232</v>
      </c>
      <c r="C142" s="165" t="s">
        <v>389</v>
      </c>
      <c r="D142" s="33" t="s">
        <v>394</v>
      </c>
      <c r="E142" s="34">
        <f>'13'!E22</f>
        <v>0</v>
      </c>
      <c r="F142" s="34">
        <f>'13'!F22</f>
        <v>2456.16</v>
      </c>
      <c r="G142" s="34">
        <f>'13'!G22</f>
        <v>2456</v>
      </c>
      <c r="H142" s="34">
        <f t="shared" si="4"/>
        <v>0</v>
      </c>
    </row>
    <row r="143" spans="1:8" ht="21.75" customHeight="1">
      <c r="A143" s="301"/>
      <c r="B143" s="167" t="s">
        <v>1240</v>
      </c>
      <c r="C143" s="165" t="s">
        <v>389</v>
      </c>
      <c r="D143" s="33" t="s">
        <v>1241</v>
      </c>
      <c r="E143" s="34">
        <f>'13'!E47</f>
        <v>26000</v>
      </c>
      <c r="F143" s="34">
        <f>'13'!F47</f>
        <v>127456.45</v>
      </c>
      <c r="G143" s="34">
        <f>'13'!G47</f>
        <v>127456</v>
      </c>
      <c r="H143" s="34">
        <f t="shared" si="4"/>
        <v>490.21711538461534</v>
      </c>
    </row>
    <row r="144" spans="1:8" ht="21.75" customHeight="1">
      <c r="A144" s="301"/>
      <c r="B144" s="167" t="s">
        <v>1245</v>
      </c>
      <c r="C144" s="165" t="s">
        <v>389</v>
      </c>
      <c r="D144" s="33" t="s">
        <v>221</v>
      </c>
      <c r="E144" s="34">
        <f>'13'!E82</f>
        <v>327735</v>
      </c>
      <c r="F144" s="34">
        <f>'13'!F82</f>
        <v>334182.59</v>
      </c>
      <c r="G144" s="34">
        <f>'13'!G82</f>
        <v>334789</v>
      </c>
      <c r="H144" s="34">
        <f t="shared" si="4"/>
        <v>101.96731810761743</v>
      </c>
    </row>
    <row r="145" spans="1:8" ht="21.75" customHeight="1">
      <c r="A145" s="301"/>
      <c r="B145" s="167" t="s">
        <v>1251</v>
      </c>
      <c r="C145" s="165" t="s">
        <v>389</v>
      </c>
      <c r="D145" s="33" t="s">
        <v>1246</v>
      </c>
      <c r="E145" s="34">
        <f>'13'!E100</f>
        <v>5445</v>
      </c>
      <c r="F145" s="34">
        <f>'13'!F100</f>
        <v>4784.719999999999</v>
      </c>
      <c r="G145" s="34">
        <f>'13'!G100</f>
        <v>5695</v>
      </c>
      <c r="H145" s="34">
        <f t="shared" si="4"/>
        <v>87.8736455463728</v>
      </c>
    </row>
    <row r="146" spans="1:8" ht="21.75" customHeight="1">
      <c r="A146" s="301"/>
      <c r="B146" s="167" t="s">
        <v>902</v>
      </c>
      <c r="C146" s="165" t="s">
        <v>389</v>
      </c>
      <c r="D146" s="33" t="s">
        <v>1252</v>
      </c>
      <c r="E146" s="34">
        <f>'13'!E123</f>
        <v>13780</v>
      </c>
      <c r="F146" s="34">
        <f>'13'!F123</f>
        <v>11940.490000000002</v>
      </c>
      <c r="G146" s="34">
        <f>'13'!G123</f>
        <v>12853</v>
      </c>
      <c r="H146" s="34">
        <f t="shared" si="4"/>
        <v>86.65087082728593</v>
      </c>
    </row>
    <row r="147" spans="1:8" ht="21.75" customHeight="1">
      <c r="A147" s="301"/>
      <c r="B147" s="167" t="s">
        <v>222</v>
      </c>
      <c r="C147" s="165" t="s">
        <v>389</v>
      </c>
      <c r="D147" s="33" t="s">
        <v>1546</v>
      </c>
      <c r="E147" s="34">
        <f>'13'!E142</f>
        <v>2000</v>
      </c>
      <c r="F147" s="34">
        <f>'13'!F142</f>
        <v>12925.78</v>
      </c>
      <c r="G147" s="34">
        <f>'13'!G142</f>
        <v>12926</v>
      </c>
      <c r="H147" s="34">
        <f t="shared" si="4"/>
        <v>646.2890000000001</v>
      </c>
    </row>
    <row r="148" spans="1:8" ht="21.75" customHeight="1">
      <c r="A148" s="301"/>
      <c r="B148" s="167" t="s">
        <v>223</v>
      </c>
      <c r="C148" s="165" t="s">
        <v>389</v>
      </c>
      <c r="D148" s="33" t="s">
        <v>225</v>
      </c>
      <c r="E148" s="34">
        <f>'13'!E152</f>
        <v>0</v>
      </c>
      <c r="F148" s="34">
        <f>'13'!F152</f>
        <v>0</v>
      </c>
      <c r="G148" s="34">
        <f>'13'!G152</f>
        <v>0</v>
      </c>
      <c r="H148" s="34">
        <f t="shared" si="4"/>
        <v>0</v>
      </c>
    </row>
    <row r="149" spans="1:8" ht="21.75" customHeight="1">
      <c r="A149" s="297"/>
      <c r="B149" s="167" t="s">
        <v>578</v>
      </c>
      <c r="C149" s="165" t="s">
        <v>389</v>
      </c>
      <c r="D149" s="169" t="s">
        <v>224</v>
      </c>
      <c r="E149" s="34">
        <f>'13'!E162</f>
        <v>0</v>
      </c>
      <c r="F149" s="34">
        <f>'13'!F162</f>
        <v>0</v>
      </c>
      <c r="G149" s="34">
        <f>'13'!G162</f>
        <v>0</v>
      </c>
      <c r="H149" s="34">
        <f t="shared" si="4"/>
        <v>0</v>
      </c>
    </row>
    <row r="150" spans="1:8" ht="21.75" customHeight="1">
      <c r="A150" s="206" t="s">
        <v>1379</v>
      </c>
      <c r="B150" s="207"/>
      <c r="C150" s="208"/>
      <c r="D150" s="209"/>
      <c r="E150" s="26">
        <f>SUM(E151:E152)</f>
        <v>452266</v>
      </c>
      <c r="F150" s="26">
        <f>SUM(F151:F152)</f>
        <v>358531.13</v>
      </c>
      <c r="G150" s="26">
        <f>SUM(G151:G152)</f>
        <v>446452</v>
      </c>
      <c r="H150" s="26">
        <f t="shared" si="4"/>
        <v>79.27439383017959</v>
      </c>
    </row>
    <row r="151" spans="1:8" ht="21.75" customHeight="1">
      <c r="A151" s="292"/>
      <c r="B151" s="167" t="s">
        <v>1380</v>
      </c>
      <c r="C151" s="165" t="s">
        <v>389</v>
      </c>
      <c r="D151" s="33" t="s">
        <v>1381</v>
      </c>
      <c r="E151" s="34">
        <f>SUM('14'!E32)</f>
        <v>449266</v>
      </c>
      <c r="F151" s="34">
        <f>SUM('14'!F32)</f>
        <v>356530.53</v>
      </c>
      <c r="G151" s="34">
        <f>SUM('14'!G32)</f>
        <v>443452</v>
      </c>
      <c r="H151" s="34">
        <f t="shared" si="4"/>
        <v>79.35844911477832</v>
      </c>
    </row>
    <row r="152" spans="1:8" ht="21.75" customHeight="1">
      <c r="A152" s="302"/>
      <c r="B152" s="167" t="s">
        <v>1393</v>
      </c>
      <c r="C152" s="165" t="s">
        <v>389</v>
      </c>
      <c r="D152" s="33" t="s">
        <v>1394</v>
      </c>
      <c r="E152" s="34">
        <f>SUM('14'!E49)</f>
        <v>3000</v>
      </c>
      <c r="F152" s="34">
        <f>SUM('14'!F49)</f>
        <v>2000.6</v>
      </c>
      <c r="G152" s="34">
        <f>SUM('14'!G49)</f>
        <v>3000</v>
      </c>
      <c r="H152" s="34">
        <f aca="true" t="shared" si="5" ref="H152:H159">IF(E152=0,,F152/E152*100)</f>
        <v>66.68666666666667</v>
      </c>
    </row>
    <row r="153" spans="1:8" ht="21.75" customHeight="1">
      <c r="A153" s="206" t="s">
        <v>1739</v>
      </c>
      <c r="B153" s="207"/>
      <c r="C153" s="208"/>
      <c r="D153" s="209"/>
      <c r="E153" s="26">
        <f>SUM(E154:E156)</f>
        <v>164906</v>
      </c>
      <c r="F153" s="26">
        <f>SUM(F154:F156)</f>
        <v>53506.36</v>
      </c>
      <c r="G153" s="26">
        <f>SUM(G154:G156)</f>
        <v>165106</v>
      </c>
      <c r="H153" s="26">
        <f t="shared" si="5"/>
        <v>32.4465816889622</v>
      </c>
    </row>
    <row r="154" spans="1:8" ht="21.75" customHeight="1">
      <c r="A154" s="295"/>
      <c r="B154" s="167" t="s">
        <v>1740</v>
      </c>
      <c r="C154" s="165" t="s">
        <v>389</v>
      </c>
      <c r="D154" s="33" t="s">
        <v>1741</v>
      </c>
      <c r="E154" s="34">
        <f>'15'!E20</f>
        <v>144806</v>
      </c>
      <c r="F154" s="34">
        <f>'15'!F20</f>
        <v>34976.76</v>
      </c>
      <c r="G154" s="34">
        <f>'15'!G20</f>
        <v>144806</v>
      </c>
      <c r="H154" s="34">
        <f t="shared" si="5"/>
        <v>24.15422012900018</v>
      </c>
    </row>
    <row r="155" spans="1:8" ht="21.75" customHeight="1">
      <c r="A155" s="296"/>
      <c r="B155" s="167" t="s">
        <v>594</v>
      </c>
      <c r="C155" s="165" t="s">
        <v>389</v>
      </c>
      <c r="D155" s="169" t="s">
        <v>596</v>
      </c>
      <c r="E155" s="34">
        <f>'15'!E43</f>
        <v>19500</v>
      </c>
      <c r="F155" s="34">
        <f>'15'!F43</f>
        <v>18071.24</v>
      </c>
      <c r="G155" s="34">
        <f>'15'!G43</f>
        <v>19500</v>
      </c>
      <c r="H155" s="34">
        <f t="shared" si="5"/>
        <v>92.67302564102565</v>
      </c>
    </row>
    <row r="156" spans="1:8" ht="21.75" customHeight="1">
      <c r="A156" s="297"/>
      <c r="B156" s="167" t="s">
        <v>595</v>
      </c>
      <c r="C156" s="165" t="s">
        <v>389</v>
      </c>
      <c r="D156" s="169" t="s">
        <v>597</v>
      </c>
      <c r="E156" s="34">
        <f>'15'!E53</f>
        <v>600</v>
      </c>
      <c r="F156" s="34">
        <f>'15'!F53</f>
        <v>458.36</v>
      </c>
      <c r="G156" s="34">
        <f>'15'!G53</f>
        <v>800</v>
      </c>
      <c r="H156" s="34">
        <f t="shared" si="5"/>
        <v>76.39333333333333</v>
      </c>
    </row>
    <row r="157" spans="1:8" ht="21.75" customHeight="1">
      <c r="A157" s="206" t="s">
        <v>1746</v>
      </c>
      <c r="B157" s="207"/>
      <c r="C157" s="208"/>
      <c r="D157" s="209"/>
      <c r="E157" s="26">
        <f>SUM(E158:E158)</f>
        <v>82100</v>
      </c>
      <c r="F157" s="26">
        <f>SUM(F158:F158)</f>
        <v>8250</v>
      </c>
      <c r="G157" s="26">
        <f>SUM(G158:G158)</f>
        <v>55250</v>
      </c>
      <c r="H157" s="26">
        <f t="shared" si="5"/>
        <v>10.04872107186358</v>
      </c>
    </row>
    <row r="158" spans="1:8" ht="21.75" customHeight="1">
      <c r="A158" s="152"/>
      <c r="B158" s="167" t="s">
        <v>1747</v>
      </c>
      <c r="C158" s="165" t="s">
        <v>389</v>
      </c>
      <c r="D158" s="33" t="s">
        <v>34</v>
      </c>
      <c r="E158" s="34">
        <f>SUM('16'!E31)</f>
        <v>82100</v>
      </c>
      <c r="F158" s="34">
        <f>SUM('16'!F31)</f>
        <v>8250</v>
      </c>
      <c r="G158" s="34">
        <f>SUM('16'!G31)</f>
        <v>55250</v>
      </c>
      <c r="H158" s="34">
        <f t="shared" si="5"/>
        <v>10.04872107186358</v>
      </c>
    </row>
    <row r="159" spans="1:8" ht="21.75" customHeight="1">
      <c r="A159" s="171"/>
      <c r="B159" s="172"/>
      <c r="C159" s="171"/>
      <c r="D159" s="187" t="s">
        <v>378</v>
      </c>
      <c r="E159" s="188">
        <f>SUM(E157,E153,E150,E141,E138,E132,E128,E113,E110,E106,E102,E96,E88,E86,E83,E76)</f>
        <v>6355571</v>
      </c>
      <c r="F159" s="188">
        <f>SUM(F157,F153,F150,F141,F138,F132,F128,F113,F110,F106,F102,F96,F88,F86,F83,F76)</f>
        <v>5619720.130000001</v>
      </c>
      <c r="G159" s="188">
        <f>SUM(G157,G153,G150,G141,G138,G132,G128,G113,G110,G106,G102,G96,G88,G86,G83,G76)</f>
        <v>6584416</v>
      </c>
      <c r="H159" s="188">
        <f t="shared" si="5"/>
        <v>88.42195500608837</v>
      </c>
    </row>
    <row r="160" spans="1:8" ht="12.75">
      <c r="A160" s="180"/>
      <c r="B160" s="179"/>
      <c r="C160" s="180"/>
      <c r="D160" s="181"/>
      <c r="E160" s="182"/>
      <c r="F160" s="182"/>
      <c r="G160" s="183"/>
      <c r="H160" s="180"/>
    </row>
    <row r="161" spans="1:8" ht="12.75">
      <c r="A161" s="37" t="s">
        <v>383</v>
      </c>
      <c r="B161" s="326" t="s">
        <v>384</v>
      </c>
      <c r="C161" s="313"/>
      <c r="D161" s="15" t="s">
        <v>374</v>
      </c>
      <c r="E161" s="86" t="s">
        <v>1115</v>
      </c>
      <c r="F161" s="86" t="s">
        <v>1116</v>
      </c>
      <c r="G161" s="86" t="s">
        <v>381</v>
      </c>
      <c r="H161" s="86" t="s">
        <v>378</v>
      </c>
    </row>
    <row r="162" spans="1:8" ht="12.75">
      <c r="A162" s="327" t="s">
        <v>1114</v>
      </c>
      <c r="B162" s="312" t="s">
        <v>1401</v>
      </c>
      <c r="C162" s="313"/>
      <c r="D162" s="75" t="s">
        <v>154</v>
      </c>
      <c r="E162" s="217">
        <f>SUM(1!E118)</f>
        <v>112569</v>
      </c>
      <c r="F162" s="217">
        <f>SUM(1!F118)</f>
        <v>0</v>
      </c>
      <c r="G162" s="217">
        <f>SUM(1!G118)</f>
        <v>0</v>
      </c>
      <c r="H162" s="217">
        <f>SUM(E162:G162)</f>
        <v>112569</v>
      </c>
    </row>
    <row r="163" spans="1:8" ht="12.75">
      <c r="A163" s="325"/>
      <c r="B163" s="312"/>
      <c r="C163" s="313"/>
      <c r="D163" s="75" t="s">
        <v>155</v>
      </c>
      <c r="E163" s="217">
        <f>SUM(1!E119)</f>
        <v>108904.85999999999</v>
      </c>
      <c r="F163" s="217">
        <f>SUM(1!F119)</f>
        <v>0</v>
      </c>
      <c r="G163" s="217">
        <f>SUM(1!G119)</f>
        <v>0</v>
      </c>
      <c r="H163" s="217">
        <f>SUM(E163:G163)</f>
        <v>108904.85999999999</v>
      </c>
    </row>
    <row r="164" spans="1:8" ht="12.75">
      <c r="A164" s="325"/>
      <c r="B164" s="312"/>
      <c r="C164" s="313"/>
      <c r="D164" s="75" t="s">
        <v>1123</v>
      </c>
      <c r="E164" s="217">
        <f>IF(E163=0,,E163/E162*100)</f>
        <v>96.74498307704607</v>
      </c>
      <c r="F164" s="217">
        <f>IF(F163=0,,F163/F162*100)</f>
        <v>0</v>
      </c>
      <c r="G164" s="217">
        <f>IF(G163=0,,G163/G162*100)</f>
        <v>0</v>
      </c>
      <c r="H164" s="217">
        <f>IF(H163=0,,H163/H162*100)</f>
        <v>96.74498307704607</v>
      </c>
    </row>
    <row r="165" spans="1:8" ht="12.75">
      <c r="A165" s="327" t="s">
        <v>1143</v>
      </c>
      <c r="B165" s="312" t="s">
        <v>1716</v>
      </c>
      <c r="C165" s="313"/>
      <c r="D165" s="75" t="s">
        <v>154</v>
      </c>
      <c r="E165" s="217">
        <f>SUM(2!E43)</f>
        <v>15000</v>
      </c>
      <c r="F165" s="217">
        <f>SUM(2!F43)</f>
        <v>0</v>
      </c>
      <c r="G165" s="217">
        <f>SUM(2!G43)</f>
        <v>0</v>
      </c>
      <c r="H165" s="217">
        <f>SUM(2!H43)</f>
        <v>15000</v>
      </c>
    </row>
    <row r="166" spans="1:8" ht="12.75">
      <c r="A166" s="325"/>
      <c r="B166" s="312"/>
      <c r="C166" s="313"/>
      <c r="D166" s="75" t="s">
        <v>155</v>
      </c>
      <c r="E166" s="217">
        <f>SUM(2!E44)</f>
        <v>15248.45</v>
      </c>
      <c r="F166" s="217">
        <f>SUM(2!F44)</f>
        <v>0</v>
      </c>
      <c r="G166" s="217">
        <f>SUM(2!G44)</f>
        <v>0</v>
      </c>
      <c r="H166" s="217">
        <f>SUM(2!H44)</f>
        <v>15248.45</v>
      </c>
    </row>
    <row r="167" spans="1:8" ht="12.75">
      <c r="A167" s="325"/>
      <c r="B167" s="312"/>
      <c r="C167" s="313"/>
      <c r="D167" s="75" t="s">
        <v>1123</v>
      </c>
      <c r="E167" s="217">
        <f>IF(E165=0,,E166/E165*100)</f>
        <v>101.65633333333335</v>
      </c>
      <c r="F167" s="217">
        <f>IF(F165=0,,F166/F165*100)</f>
        <v>0</v>
      </c>
      <c r="G167" s="217">
        <f>IF(G165=0,,G166/G165*100)</f>
        <v>0</v>
      </c>
      <c r="H167" s="217">
        <f>IF(H165=0,,H166/H165*100)</f>
        <v>101.65633333333335</v>
      </c>
    </row>
    <row r="168" spans="1:8" ht="12.75">
      <c r="A168" s="327" t="s">
        <v>336</v>
      </c>
      <c r="B168" s="312" t="s">
        <v>338</v>
      </c>
      <c r="C168" s="313"/>
      <c r="D168" s="75" t="s">
        <v>154</v>
      </c>
      <c r="E168" s="217">
        <f>SUM(3!E46)</f>
        <v>75450</v>
      </c>
      <c r="F168" s="217">
        <f>SUM(3!F46)</f>
        <v>50000</v>
      </c>
      <c r="G168" s="217">
        <f>SUM(3!G46)</f>
        <v>4000</v>
      </c>
      <c r="H168" s="217">
        <f>SUM(3!H46)</f>
        <v>129450</v>
      </c>
    </row>
    <row r="169" spans="1:8" ht="12.75">
      <c r="A169" s="325"/>
      <c r="B169" s="312"/>
      <c r="C169" s="313"/>
      <c r="D169" s="75" t="s">
        <v>155</v>
      </c>
      <c r="E169" s="217">
        <f>SUM(3!E47)</f>
        <v>53295.399999999994</v>
      </c>
      <c r="F169" s="217">
        <f>SUM(3!F47)</f>
        <v>54459.27</v>
      </c>
      <c r="G169" s="217">
        <f>SUM(3!G47)</f>
        <v>2711.71</v>
      </c>
      <c r="H169" s="217">
        <f>SUM(3!H47)</f>
        <v>110466.37999999999</v>
      </c>
    </row>
    <row r="170" spans="1:8" ht="12.75">
      <c r="A170" s="325"/>
      <c r="B170" s="312"/>
      <c r="C170" s="313"/>
      <c r="D170" s="75" t="s">
        <v>1123</v>
      </c>
      <c r="E170" s="217">
        <f>IF(E169=0,,E169/E168*100)</f>
        <v>70.63671305500331</v>
      </c>
      <c r="F170" s="217">
        <f>IF(F169=0,,F169/F168*100)</f>
        <v>108.91853999999998</v>
      </c>
      <c r="G170" s="217">
        <f>IF(G169=0,,G169/G168*100)</f>
        <v>67.79275</v>
      </c>
      <c r="H170" s="217">
        <f>IF(H169=0,,H169/H168*100)</f>
        <v>85.33517188103514</v>
      </c>
    </row>
    <row r="171" spans="1:8" ht="12.75">
      <c r="A171" s="327" t="s">
        <v>1557</v>
      </c>
      <c r="B171" s="312" t="s">
        <v>1717</v>
      </c>
      <c r="C171" s="313"/>
      <c r="D171" s="75" t="s">
        <v>154</v>
      </c>
      <c r="E171" s="217">
        <f>SUM(4!E141)</f>
        <v>149660</v>
      </c>
      <c r="F171" s="217">
        <f>SUM(4!F141)</f>
        <v>0</v>
      </c>
      <c r="G171" s="217">
        <f>SUM(4!G141)</f>
        <v>0</v>
      </c>
      <c r="H171" s="217">
        <f>SUM(4!H141)</f>
        <v>149660</v>
      </c>
    </row>
    <row r="172" spans="1:8" ht="12.75">
      <c r="A172" s="325"/>
      <c r="B172" s="312"/>
      <c r="C172" s="313"/>
      <c r="D172" s="75" t="s">
        <v>155</v>
      </c>
      <c r="E172" s="217">
        <f>SUM(4!E142)</f>
        <v>125587.6</v>
      </c>
      <c r="F172" s="217">
        <f>SUM(4!F142)</f>
        <v>0</v>
      </c>
      <c r="G172" s="217">
        <f>SUM(4!G142)</f>
        <v>0</v>
      </c>
      <c r="H172" s="217">
        <f>SUM(4!H142)</f>
        <v>125587.6</v>
      </c>
    </row>
    <row r="173" spans="1:8" ht="12.75">
      <c r="A173" s="325"/>
      <c r="B173" s="312"/>
      <c r="C173" s="313"/>
      <c r="D173" s="75" t="s">
        <v>1123</v>
      </c>
      <c r="E173" s="217">
        <f>IF(E172=0,,E172/E171*100)</f>
        <v>83.91527462247763</v>
      </c>
      <c r="F173" s="217">
        <f>IF(F172=0,,F172/F171*100)</f>
        <v>0</v>
      </c>
      <c r="G173" s="217">
        <f>IF(G172=0,,G172/G171*100)</f>
        <v>0</v>
      </c>
      <c r="H173" s="217">
        <f>IF(H172=0,,H172/H171*100)</f>
        <v>83.91527462247763</v>
      </c>
    </row>
    <row r="174" spans="1:8" ht="12.75">
      <c r="A174" s="327" t="s">
        <v>1533</v>
      </c>
      <c r="B174" s="312" t="s">
        <v>1718</v>
      </c>
      <c r="C174" s="313"/>
      <c r="D174" s="75" t="s">
        <v>154</v>
      </c>
      <c r="E174" s="217">
        <f>SUM(5!E109)</f>
        <v>230190</v>
      </c>
      <c r="F174" s="217">
        <f>SUM(5!F109)</f>
        <v>5000</v>
      </c>
      <c r="G174" s="217">
        <f>SUM(5!G109)</f>
        <v>0</v>
      </c>
      <c r="H174" s="217">
        <f>SUM(5!H109)</f>
        <v>235190</v>
      </c>
    </row>
    <row r="175" spans="1:8" ht="12.75">
      <c r="A175" s="325"/>
      <c r="B175" s="312"/>
      <c r="C175" s="313"/>
      <c r="D175" s="75" t="s">
        <v>155</v>
      </c>
      <c r="E175" s="217">
        <f>SUM(5!E110)</f>
        <v>195904.69</v>
      </c>
      <c r="F175" s="217">
        <f>SUM(5!F110)</f>
        <v>10041.6</v>
      </c>
      <c r="G175" s="217">
        <f>SUM(5!G110)</f>
        <v>0</v>
      </c>
      <c r="H175" s="217">
        <f>SUM(5!H110)</f>
        <v>205946.29</v>
      </c>
    </row>
    <row r="176" spans="1:8" ht="12.75">
      <c r="A176" s="325"/>
      <c r="B176" s="312"/>
      <c r="C176" s="313"/>
      <c r="D176" s="75" t="s">
        <v>1123</v>
      </c>
      <c r="E176" s="217">
        <f>IF(E175=0,,E175/E174*100)</f>
        <v>85.10564750857988</v>
      </c>
      <c r="F176" s="217">
        <f>IF(F175=0,,F175/F174*100)</f>
        <v>200.832</v>
      </c>
      <c r="G176" s="217">
        <f>IF(G175=0,,G175/G174*100)</f>
        <v>0</v>
      </c>
      <c r="H176" s="217">
        <f>IF(H175=0,,H175/H174*100)</f>
        <v>87.56592117011778</v>
      </c>
    </row>
    <row r="177" spans="1:8" ht="12.75">
      <c r="A177" s="327" t="s">
        <v>1300</v>
      </c>
      <c r="B177" s="312" t="s">
        <v>1719</v>
      </c>
      <c r="C177" s="313"/>
      <c r="D177" s="75" t="s">
        <v>154</v>
      </c>
      <c r="E177" s="217">
        <f>SUM(6!E67)</f>
        <v>289000</v>
      </c>
      <c r="F177" s="217">
        <f>SUM(6!F67)</f>
        <v>35600</v>
      </c>
      <c r="G177" s="217">
        <f>SUM(6!G67)</f>
        <v>0</v>
      </c>
      <c r="H177" s="217">
        <f>SUM(6!H67)</f>
        <v>324600</v>
      </c>
    </row>
    <row r="178" spans="1:8" ht="12.75">
      <c r="A178" s="325"/>
      <c r="B178" s="312"/>
      <c r="C178" s="313"/>
      <c r="D178" s="75" t="s">
        <v>155</v>
      </c>
      <c r="E178" s="217">
        <f>SUM(6!E68)</f>
        <v>325830.24</v>
      </c>
      <c r="F178" s="217">
        <f>SUM(6!F68)</f>
        <v>789.68</v>
      </c>
      <c r="G178" s="217">
        <f>SUM(6!G68)</f>
        <v>0</v>
      </c>
      <c r="H178" s="217">
        <f>SUM(6!H68)</f>
        <v>326619.92</v>
      </c>
    </row>
    <row r="179" spans="1:8" ht="12.75">
      <c r="A179" s="325"/>
      <c r="B179" s="312"/>
      <c r="C179" s="313"/>
      <c r="D179" s="75" t="s">
        <v>1123</v>
      </c>
      <c r="E179" s="217">
        <f>IF(E178=0,,E178/E177*100)</f>
        <v>112.7440276816609</v>
      </c>
      <c r="F179" s="217">
        <f>IF(F178=0,,F178/F177*100)</f>
        <v>2.218202247191011</v>
      </c>
      <c r="G179" s="217">
        <f>IF(G178=0,,G178/G177*100)</f>
        <v>0</v>
      </c>
      <c r="H179" s="217">
        <f>IF(H178=0,,H178/H177*100)</f>
        <v>100.6222797288971</v>
      </c>
    </row>
    <row r="180" spans="1:8" ht="12.75">
      <c r="A180" s="327" t="s">
        <v>439</v>
      </c>
      <c r="B180" s="312" t="s">
        <v>1720</v>
      </c>
      <c r="C180" s="313"/>
      <c r="D180" s="75" t="s">
        <v>154</v>
      </c>
      <c r="E180" s="217">
        <f>SUM(7!E63)</f>
        <v>148000</v>
      </c>
      <c r="F180" s="217">
        <f>SUM(7!F63)</f>
        <v>0</v>
      </c>
      <c r="G180" s="217">
        <f>SUM(7!G63)</f>
        <v>0</v>
      </c>
      <c r="H180" s="217">
        <f>SUM(7!H63)</f>
        <v>148000</v>
      </c>
    </row>
    <row r="181" spans="1:8" ht="12.75">
      <c r="A181" s="325"/>
      <c r="B181" s="312"/>
      <c r="C181" s="313"/>
      <c r="D181" s="75" t="s">
        <v>155</v>
      </c>
      <c r="E181" s="217">
        <f>SUM(7!E64)</f>
        <v>138416.9</v>
      </c>
      <c r="F181" s="217">
        <f>SUM(7!F64)</f>
        <v>0</v>
      </c>
      <c r="G181" s="217">
        <f>SUM(7!G64)</f>
        <v>0</v>
      </c>
      <c r="H181" s="217">
        <f>SUM(7!H64)</f>
        <v>138416.9</v>
      </c>
    </row>
    <row r="182" spans="1:8" ht="12.75">
      <c r="A182" s="325"/>
      <c r="B182" s="312"/>
      <c r="C182" s="313"/>
      <c r="D182" s="75" t="s">
        <v>1123</v>
      </c>
      <c r="E182" s="217">
        <f>IF(E181=0,,E181/E180*100)</f>
        <v>93.52493243243242</v>
      </c>
      <c r="F182" s="217">
        <f>IF(F181=0,,F181/F180*100)</f>
        <v>0</v>
      </c>
      <c r="G182" s="217">
        <f>IF(G181=0,,G181/G180*100)</f>
        <v>0</v>
      </c>
      <c r="H182" s="217">
        <f>IF(H181=0,,H181/H180*100)</f>
        <v>93.52493243243242</v>
      </c>
    </row>
    <row r="183" spans="1:8" ht="12.75">
      <c r="A183" s="327" t="s">
        <v>458</v>
      </c>
      <c r="B183" s="312" t="s">
        <v>1721</v>
      </c>
      <c r="C183" s="313"/>
      <c r="D183" s="75" t="s">
        <v>154</v>
      </c>
      <c r="E183" s="217">
        <f>SUM(8!E44)</f>
        <v>0</v>
      </c>
      <c r="F183" s="217">
        <f>SUM(8!F44)</f>
        <v>0</v>
      </c>
      <c r="G183" s="217">
        <f>SUM(8!G44)</f>
        <v>0</v>
      </c>
      <c r="H183" s="217">
        <f>SUM(8!H44)</f>
        <v>0</v>
      </c>
    </row>
    <row r="184" spans="1:8" ht="12.75">
      <c r="A184" s="325"/>
      <c r="B184" s="312"/>
      <c r="C184" s="313"/>
      <c r="D184" s="75" t="s">
        <v>155</v>
      </c>
      <c r="E184" s="217">
        <f>SUM(8!E45)</f>
        <v>0</v>
      </c>
      <c r="F184" s="217">
        <f>SUM(8!F45)</f>
        <v>0</v>
      </c>
      <c r="G184" s="217">
        <f>SUM(8!G45)</f>
        <v>0</v>
      </c>
      <c r="H184" s="217">
        <f>SUM(8!H45)</f>
        <v>0</v>
      </c>
    </row>
    <row r="185" spans="1:8" ht="12.75">
      <c r="A185" s="325"/>
      <c r="B185" s="312"/>
      <c r="C185" s="313"/>
      <c r="D185" s="75" t="s">
        <v>1123</v>
      </c>
      <c r="E185" s="217">
        <f>IF(E184=0,,E184/E183*100)</f>
        <v>0</v>
      </c>
      <c r="F185" s="217">
        <f>IF(F184=0,,F184/F183*100)</f>
        <v>0</v>
      </c>
      <c r="G185" s="217">
        <f>IF(G184=0,,G184/G183*100)</f>
        <v>0</v>
      </c>
      <c r="H185" s="217">
        <f>IF(H184=0,,H184/H183*100)</f>
        <v>0</v>
      </c>
    </row>
    <row r="186" spans="1:8" ht="12.75">
      <c r="A186" s="327" t="s">
        <v>1163</v>
      </c>
      <c r="B186" s="312" t="s">
        <v>1722</v>
      </c>
      <c r="C186" s="313"/>
      <c r="D186" s="75" t="s">
        <v>154</v>
      </c>
      <c r="E186" s="217">
        <f>SUM(9!E432)</f>
        <v>2800108</v>
      </c>
      <c r="F186" s="217">
        <f>SUM(9!F432)</f>
        <v>168000</v>
      </c>
      <c r="G186" s="217">
        <f>SUM(9!G432)</f>
        <v>0</v>
      </c>
      <c r="H186" s="217">
        <f>SUM(9!H432)</f>
        <v>2968108</v>
      </c>
    </row>
    <row r="187" spans="1:8" ht="12.75">
      <c r="A187" s="325"/>
      <c r="B187" s="312"/>
      <c r="C187" s="313"/>
      <c r="D187" s="75" t="s">
        <v>155</v>
      </c>
      <c r="E187" s="217">
        <f>SUM(9!E433)</f>
        <v>2892558.2300000004</v>
      </c>
      <c r="F187" s="217">
        <f>SUM(9!F433)</f>
        <v>72550</v>
      </c>
      <c r="G187" s="217">
        <f>SUM(9!G433)</f>
        <v>0</v>
      </c>
      <c r="H187" s="217">
        <f>SUM(9!H433)</f>
        <v>2965108.2300000004</v>
      </c>
    </row>
    <row r="188" spans="1:8" ht="12.75">
      <c r="A188" s="325"/>
      <c r="B188" s="312"/>
      <c r="C188" s="313"/>
      <c r="D188" s="75" t="s">
        <v>1123</v>
      </c>
      <c r="E188" s="217">
        <f>IF(E187=0,,E187/E186*100)</f>
        <v>103.30166657857485</v>
      </c>
      <c r="F188" s="217">
        <f>IF(F187=0,,F187/F186*100)</f>
        <v>43.18452380952381</v>
      </c>
      <c r="G188" s="217">
        <f>IF(G186=0,,G187/G186*100)</f>
        <v>0</v>
      </c>
      <c r="H188" s="217">
        <f>IF(H187=0,,H187/H186*100)</f>
        <v>99.89893325984096</v>
      </c>
    </row>
    <row r="189" spans="1:8" ht="12.75">
      <c r="A189" s="327" t="s">
        <v>1186</v>
      </c>
      <c r="B189" s="312" t="s">
        <v>1723</v>
      </c>
      <c r="C189" s="313"/>
      <c r="D189" s="75" t="s">
        <v>154</v>
      </c>
      <c r="E189" s="217">
        <f>SUM('10'!E60)</f>
        <v>89200</v>
      </c>
      <c r="F189" s="217">
        <f>SUM('10'!F60)</f>
        <v>0</v>
      </c>
      <c r="G189" s="217">
        <f>SUM('10'!G60)</f>
        <v>0</v>
      </c>
      <c r="H189" s="217">
        <f>SUM('10'!H60)</f>
        <v>89200</v>
      </c>
    </row>
    <row r="190" spans="1:8" ht="12.75">
      <c r="A190" s="325"/>
      <c r="B190" s="312"/>
      <c r="C190" s="313"/>
      <c r="D190" s="75" t="s">
        <v>155</v>
      </c>
      <c r="E190" s="217">
        <f>SUM('10'!E61)</f>
        <v>88500.5</v>
      </c>
      <c r="F190" s="217">
        <f>SUM('10'!F61)</f>
        <v>2040.48</v>
      </c>
      <c r="G190" s="217">
        <f>SUM('10'!G61)</f>
        <v>0</v>
      </c>
      <c r="H190" s="217">
        <f>SUM('10'!H61)</f>
        <v>90540.98</v>
      </c>
    </row>
    <row r="191" spans="1:8" ht="12.75">
      <c r="A191" s="325"/>
      <c r="B191" s="312"/>
      <c r="C191" s="313"/>
      <c r="D191" s="75" t="s">
        <v>1123</v>
      </c>
      <c r="E191" s="217">
        <f>IF(E190=0,,E190/E189*100)</f>
        <v>99.2158071748879</v>
      </c>
      <c r="F191" s="217" t="e">
        <f>IF(F190=0,,F190/F189*100)</f>
        <v>#DIV/0!</v>
      </c>
      <c r="G191" s="217">
        <f>IF(G190=0,,G190/G189*100)</f>
        <v>0</v>
      </c>
      <c r="H191" s="217">
        <f>IF(H190=0,,H190/H189*100)</f>
        <v>101.5033408071749</v>
      </c>
    </row>
    <row r="192" spans="1:8" ht="12.75">
      <c r="A192" s="327" t="s">
        <v>1207</v>
      </c>
      <c r="B192" s="312" t="s">
        <v>1724</v>
      </c>
      <c r="C192" s="313"/>
      <c r="D192" s="75" t="s">
        <v>154</v>
      </c>
      <c r="E192" s="217">
        <f>SUM('11'!E142)</f>
        <v>110420</v>
      </c>
      <c r="F192" s="217">
        <f>SUM('11'!F142)</f>
        <v>777842</v>
      </c>
      <c r="G192" s="217">
        <f>SUM('11'!G142)</f>
        <v>0</v>
      </c>
      <c r="H192" s="217">
        <f>SUM('11'!H142)</f>
        <v>888262</v>
      </c>
    </row>
    <row r="193" spans="1:8" ht="12.75">
      <c r="A193" s="325"/>
      <c r="B193" s="312"/>
      <c r="C193" s="313"/>
      <c r="D193" s="75" t="s">
        <v>155</v>
      </c>
      <c r="E193" s="217">
        <f>SUM('11'!E143)</f>
        <v>101932.71</v>
      </c>
      <c r="F193" s="217">
        <f>SUM('11'!F143)</f>
        <v>394816.13</v>
      </c>
      <c r="G193" s="217">
        <f>SUM('11'!G143)</f>
        <v>0</v>
      </c>
      <c r="H193" s="217">
        <f>SUM('11'!H143)</f>
        <v>496748.84</v>
      </c>
    </row>
    <row r="194" spans="1:8" ht="12.75">
      <c r="A194" s="325"/>
      <c r="B194" s="312"/>
      <c r="C194" s="313"/>
      <c r="D194" s="75" t="s">
        <v>1123</v>
      </c>
      <c r="E194" s="217">
        <f>IF(E193=0,,E193/E192*100)</f>
        <v>92.31362977721427</v>
      </c>
      <c r="F194" s="217">
        <f>IF(F193=0,,F193/F192*100)</f>
        <v>50.75788270625654</v>
      </c>
      <c r="G194" s="217">
        <f>IF(G193=0,,G193/G192*100)</f>
        <v>0</v>
      </c>
      <c r="H194" s="217">
        <f>IF(H193=0,,H193/H192*100)</f>
        <v>55.9236846786196</v>
      </c>
    </row>
    <row r="195" spans="1:8" ht="12.75">
      <c r="A195" s="327" t="s">
        <v>189</v>
      </c>
      <c r="B195" s="312" t="s">
        <v>1725</v>
      </c>
      <c r="C195" s="313"/>
      <c r="D195" s="75" t="s">
        <v>154</v>
      </c>
      <c r="E195" s="217">
        <f>SUM('12'!E55)</f>
        <v>91300</v>
      </c>
      <c r="F195" s="217">
        <f>SUM('12'!F55)</f>
        <v>130000</v>
      </c>
      <c r="G195" s="217">
        <f>SUM('12'!G55)</f>
        <v>0</v>
      </c>
      <c r="H195" s="217">
        <f>SUM('12'!H55)</f>
        <v>221300</v>
      </c>
    </row>
    <row r="196" spans="1:8" ht="12.75">
      <c r="A196" s="325"/>
      <c r="B196" s="312"/>
      <c r="C196" s="313"/>
      <c r="D196" s="75" t="s">
        <v>155</v>
      </c>
      <c r="E196" s="217">
        <f>SUM('12'!E56)</f>
        <v>101563.02</v>
      </c>
      <c r="F196" s="217">
        <f>SUM('12'!F56)</f>
        <v>20534.98</v>
      </c>
      <c r="G196" s="217">
        <f>SUM('12'!G56)</f>
        <v>0</v>
      </c>
      <c r="H196" s="217">
        <f>SUM('12'!H56)</f>
        <v>122098</v>
      </c>
    </row>
    <row r="197" spans="1:8" ht="12.75">
      <c r="A197" s="325"/>
      <c r="B197" s="312"/>
      <c r="C197" s="313"/>
      <c r="D197" s="75" t="s">
        <v>1123</v>
      </c>
      <c r="E197" s="217">
        <f>IF(E196=0,,E196/E195*100)</f>
        <v>111.24098576122674</v>
      </c>
      <c r="F197" s="217">
        <f>IF(F196=0,,F196/F195*100)</f>
        <v>15.796138461538462</v>
      </c>
      <c r="G197" s="217">
        <f>IF(G196=0,,G196/G195*100)</f>
        <v>0</v>
      </c>
      <c r="H197" s="217">
        <f>IF(H196=0,,H196/H195*100)</f>
        <v>55.17306823316764</v>
      </c>
    </row>
    <row r="198" spans="1:8" ht="12.75">
      <c r="A198" s="327" t="s">
        <v>216</v>
      </c>
      <c r="B198" s="312" t="s">
        <v>1726</v>
      </c>
      <c r="C198" s="313"/>
      <c r="D198" s="75" t="s">
        <v>154</v>
      </c>
      <c r="E198" s="217">
        <f>SUM('13'!E195)</f>
        <v>369625</v>
      </c>
      <c r="F198" s="217">
        <f>SUM('13'!F195)</f>
        <v>5335</v>
      </c>
      <c r="G198" s="217">
        <f>SUM('13'!G195)</f>
        <v>0</v>
      </c>
      <c r="H198" s="217">
        <f>SUM('13'!H195)</f>
        <v>374960</v>
      </c>
    </row>
    <row r="199" spans="1:8" ht="12.75">
      <c r="A199" s="325"/>
      <c r="B199" s="312"/>
      <c r="C199" s="313"/>
      <c r="D199" s="75" t="s">
        <v>155</v>
      </c>
      <c r="E199" s="217">
        <f>SUM('13'!E196)</f>
        <v>479114.44999999995</v>
      </c>
      <c r="F199" s="217">
        <f>SUM('13'!F196)</f>
        <v>14631.74</v>
      </c>
      <c r="G199" s="217">
        <f>SUM('13'!G196)</f>
        <v>0</v>
      </c>
      <c r="H199" s="217">
        <f>SUM('13'!H196)</f>
        <v>493746.18999999994</v>
      </c>
    </row>
    <row r="200" spans="1:8" ht="12.75">
      <c r="A200" s="325"/>
      <c r="B200" s="312"/>
      <c r="C200" s="313"/>
      <c r="D200" s="75" t="s">
        <v>1123</v>
      </c>
      <c r="E200" s="217">
        <f>IF(E199=0,,E199/E198*100)</f>
        <v>129.62176530267163</v>
      </c>
      <c r="F200" s="217">
        <f>IF(F199=0,,F199/F198*100)</f>
        <v>274.25941893158387</v>
      </c>
      <c r="G200" s="217">
        <f>IF(G199=0,,G199/G198*100)</f>
        <v>0</v>
      </c>
      <c r="H200" s="217">
        <f>IF(H199=0,,H199/H198*100)</f>
        <v>131.6796965009601</v>
      </c>
    </row>
    <row r="201" spans="1:8" ht="12.75">
      <c r="A201" s="327" t="s">
        <v>1378</v>
      </c>
      <c r="B201" s="312" t="s">
        <v>1727</v>
      </c>
      <c r="C201" s="313"/>
      <c r="D201" s="75" t="s">
        <v>154</v>
      </c>
      <c r="E201" s="217">
        <f>SUM('14'!E64)</f>
        <v>452266</v>
      </c>
      <c r="F201" s="217">
        <f>SUM('14'!F64)</f>
        <v>0</v>
      </c>
      <c r="G201" s="217">
        <f>SUM('14'!G64)</f>
        <v>0</v>
      </c>
      <c r="H201" s="217">
        <f>SUM('14'!H64)</f>
        <v>452266</v>
      </c>
    </row>
    <row r="202" spans="1:8" ht="12.75">
      <c r="A202" s="325"/>
      <c r="B202" s="312"/>
      <c r="C202" s="313"/>
      <c r="D202" s="75" t="s">
        <v>155</v>
      </c>
      <c r="E202" s="217">
        <f>SUM('14'!E65)</f>
        <v>358531.13</v>
      </c>
      <c r="F202" s="217">
        <f>SUM('14'!F65)</f>
        <v>0</v>
      </c>
      <c r="G202" s="217">
        <f>SUM('14'!G65)</f>
        <v>0</v>
      </c>
      <c r="H202" s="217">
        <f>SUM('14'!H65)</f>
        <v>358531.13</v>
      </c>
    </row>
    <row r="203" spans="1:8" ht="12.75">
      <c r="A203" s="325"/>
      <c r="B203" s="312"/>
      <c r="C203" s="313"/>
      <c r="D203" s="75" t="s">
        <v>1123</v>
      </c>
      <c r="E203" s="217">
        <f>IF(E202=0,,E202/E201*100)</f>
        <v>79.27439383017959</v>
      </c>
      <c r="F203" s="217">
        <f>IF(F202=0,,F202/F201*100)</f>
        <v>0</v>
      </c>
      <c r="G203" s="217">
        <f>IF(G201=0,,G202/G201*100)</f>
        <v>0</v>
      </c>
      <c r="H203" s="217">
        <f>IF(H202=0,,H202/H201*100)</f>
        <v>79.27439383017959</v>
      </c>
    </row>
    <row r="204" spans="1:8" ht="12.75">
      <c r="A204" s="327" t="s">
        <v>1738</v>
      </c>
      <c r="B204" s="312" t="s">
        <v>1728</v>
      </c>
      <c r="C204" s="313"/>
      <c r="D204" s="75" t="s">
        <v>154</v>
      </c>
      <c r="E204" s="217">
        <f>SUM('15'!E71)</f>
        <v>60100</v>
      </c>
      <c r="F204" s="217">
        <f>SUM('15'!F71)</f>
        <v>95906</v>
      </c>
      <c r="G204" s="217">
        <f>SUM('15'!G71)</f>
        <v>8900</v>
      </c>
      <c r="H204" s="217">
        <f>SUM('15'!H71)</f>
        <v>164906</v>
      </c>
    </row>
    <row r="205" spans="1:8" ht="12.75">
      <c r="A205" s="325"/>
      <c r="B205" s="312"/>
      <c r="C205" s="313"/>
      <c r="D205" s="75" t="s">
        <v>155</v>
      </c>
      <c r="E205" s="217">
        <f>SUM('15'!E72)</f>
        <v>43967.91</v>
      </c>
      <c r="F205" s="217">
        <f>SUM('15'!F72)</f>
        <v>0</v>
      </c>
      <c r="G205" s="217">
        <f>SUM('15'!G72)</f>
        <v>9538.45</v>
      </c>
      <c r="H205" s="217">
        <f>SUM('15'!H72)</f>
        <v>53506.36</v>
      </c>
    </row>
    <row r="206" spans="1:8" ht="12.75">
      <c r="A206" s="325"/>
      <c r="B206" s="312"/>
      <c r="C206" s="313"/>
      <c r="D206" s="75" t="s">
        <v>1123</v>
      </c>
      <c r="E206" s="217">
        <f>IF(E205=0,,E205/E204*100)</f>
        <v>73.15792013311149</v>
      </c>
      <c r="F206" s="217">
        <f>IF(F205=0,,F205/F204*100)</f>
        <v>0</v>
      </c>
      <c r="G206" s="217">
        <f>IF(G205=0,,G205/G204*100)</f>
        <v>107.17359550561798</v>
      </c>
      <c r="H206" s="217">
        <f>IF(H205=0,,H205/H204*100)</f>
        <v>32.4465816889622</v>
      </c>
    </row>
    <row r="207" spans="1:8" ht="12.75">
      <c r="A207" s="327" t="s">
        <v>1745</v>
      </c>
      <c r="B207" s="312" t="s">
        <v>1729</v>
      </c>
      <c r="C207" s="313"/>
      <c r="D207" s="75" t="s">
        <v>154</v>
      </c>
      <c r="E207" s="217">
        <f>SUM('16'!E43)</f>
        <v>40000</v>
      </c>
      <c r="F207" s="217">
        <f>SUM('16'!F43)</f>
        <v>42100</v>
      </c>
      <c r="G207" s="217">
        <f>SUM('16'!G43)</f>
        <v>0</v>
      </c>
      <c r="H207" s="217">
        <f>SUM('16'!H43)</f>
        <v>82100</v>
      </c>
    </row>
    <row r="208" spans="1:8" ht="12.75">
      <c r="A208" s="325"/>
      <c r="B208" s="312"/>
      <c r="C208" s="313"/>
      <c r="D208" s="75" t="s">
        <v>155</v>
      </c>
      <c r="E208" s="217">
        <f>SUM('16'!E44)</f>
        <v>0</v>
      </c>
      <c r="F208" s="217">
        <f>SUM('16'!F44)</f>
        <v>8250</v>
      </c>
      <c r="G208" s="217">
        <f>SUM('16'!G44)</f>
        <v>0</v>
      </c>
      <c r="H208" s="217">
        <f>SUM('16'!H44)</f>
        <v>8250</v>
      </c>
    </row>
    <row r="209" spans="1:8" ht="12.75">
      <c r="A209" s="325"/>
      <c r="B209" s="312"/>
      <c r="C209" s="313"/>
      <c r="D209" s="75" t="s">
        <v>1123</v>
      </c>
      <c r="E209" s="217">
        <f>IF(E207=0,,E208/E207*100)</f>
        <v>0</v>
      </c>
      <c r="F209" s="217">
        <f>IF(F207=0,,F208/F207*100)</f>
        <v>19.596199524940616</v>
      </c>
      <c r="G209" s="217">
        <f>IF(G207=0,,G208/G207*100)</f>
        <v>0</v>
      </c>
      <c r="H209" s="217">
        <f>IF(H207=0,,H208/H207*100)</f>
        <v>10.04872107186358</v>
      </c>
    </row>
    <row r="210" spans="1:8" ht="12.75">
      <c r="A210" s="324"/>
      <c r="B210" s="323" t="s">
        <v>378</v>
      </c>
      <c r="C210" s="313"/>
      <c r="D210" s="48" t="s">
        <v>154</v>
      </c>
      <c r="E210" s="113">
        <f>SUM(E207,E204,E201,E198,E195,E192,E189,E186,E183,E180,E177,E174,E171,E168,E165,E162)</f>
        <v>5032888</v>
      </c>
      <c r="F210" s="113">
        <f aca="true" t="shared" si="6" ref="F210:H211">SUM(F207,F204,F201,F198,F195,F192,F189,F186,F183,F180,F177,F174,F171,F168,F165,F162)</f>
        <v>1309783</v>
      </c>
      <c r="G210" s="113">
        <f t="shared" si="6"/>
        <v>12900</v>
      </c>
      <c r="H210" s="113">
        <f t="shared" si="6"/>
        <v>6355571</v>
      </c>
    </row>
    <row r="211" spans="1:8" ht="12.75">
      <c r="A211" s="325"/>
      <c r="B211" s="323"/>
      <c r="C211" s="313"/>
      <c r="D211" s="48" t="s">
        <v>155</v>
      </c>
      <c r="E211" s="113">
        <f>SUM(E208,E205,E202,E199,E196,E193,E190,E187,E184,E181,E178,E175,E172,E169,E166,E163)</f>
        <v>5029356.090000002</v>
      </c>
      <c r="F211" s="113">
        <f t="shared" si="6"/>
        <v>578113.8799999999</v>
      </c>
      <c r="G211" s="113">
        <f t="shared" si="6"/>
        <v>12250.16</v>
      </c>
      <c r="H211" s="113">
        <f t="shared" si="6"/>
        <v>5619720.130000001</v>
      </c>
    </row>
    <row r="212" spans="1:8" ht="12.75">
      <c r="A212" s="325"/>
      <c r="B212" s="323"/>
      <c r="C212" s="313"/>
      <c r="D212" s="48" t="s">
        <v>1123</v>
      </c>
      <c r="E212" s="113">
        <f>IF(E211=0,,E211/E210*100)</f>
        <v>99.92982339364599</v>
      </c>
      <c r="F212" s="113">
        <f>IF(F211=0,,F211/F210*100)</f>
        <v>44.13814196702812</v>
      </c>
      <c r="G212" s="113">
        <f>IF(G211=0,,G211/G210*100)</f>
        <v>94.96248062015505</v>
      </c>
      <c r="H212" s="113">
        <f>IF(H211=0,,H211/H210*100)</f>
        <v>88.42195500608837</v>
      </c>
    </row>
  </sheetData>
  <sheetProtection/>
  <mergeCells count="58">
    <mergeCell ref="A183:A185"/>
    <mergeCell ref="A162:A164"/>
    <mergeCell ref="A165:A167"/>
    <mergeCell ref="B204:C206"/>
    <mergeCell ref="B207:C209"/>
    <mergeCell ref="A207:A209"/>
    <mergeCell ref="A186:A188"/>
    <mergeCell ref="A189:A191"/>
    <mergeCell ref="A192:A194"/>
    <mergeCell ref="A195:A197"/>
    <mergeCell ref="A198:A200"/>
    <mergeCell ref="A201:A203"/>
    <mergeCell ref="A204:A206"/>
    <mergeCell ref="B210:C212"/>
    <mergeCell ref="A210:A212"/>
    <mergeCell ref="B161:C161"/>
    <mergeCell ref="B162:C164"/>
    <mergeCell ref="B165:C167"/>
    <mergeCell ref="B168:C170"/>
    <mergeCell ref="B201:C203"/>
    <mergeCell ref="B189:C191"/>
    <mergeCell ref="B180:C182"/>
    <mergeCell ref="B183:C185"/>
    <mergeCell ref="B195:C197"/>
    <mergeCell ref="B198:C200"/>
    <mergeCell ref="B174:C176"/>
    <mergeCell ref="B177:C179"/>
    <mergeCell ref="B171:C173"/>
    <mergeCell ref="A13:C15"/>
    <mergeCell ref="A17:C17"/>
    <mergeCell ref="B186:C188"/>
    <mergeCell ref="A168:A170"/>
    <mergeCell ref="A171:A173"/>
    <mergeCell ref="A21:H21"/>
    <mergeCell ref="A24:A34"/>
    <mergeCell ref="A36:A37"/>
    <mergeCell ref="A46:H46"/>
    <mergeCell ref="A5:G5"/>
    <mergeCell ref="B192:C194"/>
    <mergeCell ref="A8:C11"/>
    <mergeCell ref="A174:A176"/>
    <mergeCell ref="A177:A179"/>
    <mergeCell ref="A180:A182"/>
    <mergeCell ref="A97:A101"/>
    <mergeCell ref="A103:A105"/>
    <mergeCell ref="A107:A109"/>
    <mergeCell ref="A111:A112"/>
    <mergeCell ref="A56:H56"/>
    <mergeCell ref="A77:A82"/>
    <mergeCell ref="A84:A85"/>
    <mergeCell ref="A89:A95"/>
    <mergeCell ref="A129:A131"/>
    <mergeCell ref="A154:A156"/>
    <mergeCell ref="A114:A127"/>
    <mergeCell ref="A133:A137"/>
    <mergeCell ref="A142:A149"/>
    <mergeCell ref="A151:A152"/>
    <mergeCell ref="A139:A140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5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3" width="9.140625" style="16" customWidth="1"/>
    <col min="4" max="4" width="17.57421875" style="16" customWidth="1"/>
    <col min="5" max="7" width="9.140625" style="16" customWidth="1"/>
    <col min="8" max="8" width="9.00390625" style="16" customWidth="1"/>
    <col min="9" max="9" width="5.00390625" style="1" customWidth="1"/>
    <col min="10" max="17" width="9.140625" style="1" customWidth="1"/>
  </cols>
  <sheetData>
    <row r="2" spans="1:8" ht="12.75">
      <c r="A2" s="219" t="s">
        <v>1731</v>
      </c>
      <c r="B2" s="174"/>
      <c r="C2" s="175"/>
      <c r="D2" s="176"/>
      <c r="E2" s="177"/>
      <c r="F2" s="177"/>
      <c r="G2" s="178"/>
      <c r="H2" s="175"/>
    </row>
    <row r="3" spans="1:8" ht="12.75">
      <c r="A3" s="145" t="s">
        <v>156</v>
      </c>
      <c r="B3" s="179"/>
      <c r="C3" s="180"/>
      <c r="D3" s="181"/>
      <c r="E3" s="182"/>
      <c r="F3" s="279"/>
      <c r="G3" s="279"/>
      <c r="H3" s="180"/>
    </row>
    <row r="5" spans="1:17" s="81" customFormat="1" ht="22.5" customHeight="1">
      <c r="A5" s="331"/>
      <c r="B5" s="332"/>
      <c r="C5" s="332"/>
      <c r="D5" s="333"/>
      <c r="E5" s="86" t="s">
        <v>376</v>
      </c>
      <c r="F5" s="86" t="s">
        <v>152</v>
      </c>
      <c r="G5" s="86" t="s">
        <v>153</v>
      </c>
      <c r="H5" s="86" t="s">
        <v>377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81" customFormat="1" ht="22.5" customHeight="1">
      <c r="A6" s="338" t="s">
        <v>378</v>
      </c>
      <c r="B6" s="339"/>
      <c r="C6" s="339"/>
      <c r="D6" s="340"/>
      <c r="E6" s="155">
        <f>SUM(E7:E9)</f>
        <v>6425096</v>
      </c>
      <c r="F6" s="155">
        <f>SUM(F7:F9)</f>
        <v>6151522.21</v>
      </c>
      <c r="G6" s="155">
        <f>SUM(G7:G9)</f>
        <v>5950799</v>
      </c>
      <c r="H6" s="155">
        <f>IF(F6=0,,F6/E6*100)</f>
        <v>95.74210579888612</v>
      </c>
      <c r="I6" s="127"/>
      <c r="J6" s="127"/>
      <c r="K6" s="127"/>
      <c r="L6" s="127"/>
      <c r="M6" s="127"/>
      <c r="N6" s="127"/>
      <c r="O6" s="127"/>
      <c r="P6" s="127"/>
      <c r="Q6" s="127"/>
    </row>
    <row r="7" spans="1:17" s="81" customFormat="1" ht="22.5" customHeight="1">
      <c r="A7" s="341" t="s">
        <v>379</v>
      </c>
      <c r="B7" s="342"/>
      <c r="C7" s="342"/>
      <c r="D7" s="343"/>
      <c r="E7" s="46">
        <f>SUM(E19,E37,E58,E83,E150,E173)</f>
        <v>5124256</v>
      </c>
      <c r="F7" s="46">
        <f>SUM(F19,F37,F58,F83,F150,F173)</f>
        <v>5378064.17</v>
      </c>
      <c r="G7" s="46">
        <f>SUM(G19,G37,G58,G83,G150,G173)</f>
        <v>5600799</v>
      </c>
      <c r="H7" s="46">
        <f>IF(F7=0,,F7/E7*100)</f>
        <v>104.95307357790087</v>
      </c>
      <c r="I7" s="127"/>
      <c r="J7" s="221"/>
      <c r="K7" s="127"/>
      <c r="L7" s="127"/>
      <c r="M7" s="127"/>
      <c r="N7" s="127"/>
      <c r="O7" s="127"/>
      <c r="P7" s="127"/>
      <c r="Q7" s="127"/>
    </row>
    <row r="8" spans="1:17" s="81" customFormat="1" ht="22.5" customHeight="1">
      <c r="A8" s="341" t="s">
        <v>380</v>
      </c>
      <c r="B8" s="342"/>
      <c r="C8" s="342"/>
      <c r="D8" s="343"/>
      <c r="E8" s="46">
        <f>SUM(E212)</f>
        <v>922840</v>
      </c>
      <c r="F8" s="46">
        <f>SUM(F212)</f>
        <v>674235.76</v>
      </c>
      <c r="G8" s="46">
        <f>SUM(G212)</f>
        <v>0</v>
      </c>
      <c r="H8" s="46">
        <f>IF(F8=0,,F8/E8*100)</f>
        <v>73.06095964630921</v>
      </c>
      <c r="I8" s="127"/>
      <c r="J8" s="262"/>
      <c r="K8" s="127"/>
      <c r="L8" s="127"/>
      <c r="M8" s="127"/>
      <c r="N8" s="127"/>
      <c r="O8" s="127"/>
      <c r="P8" s="127"/>
      <c r="Q8" s="127"/>
    </row>
    <row r="9" spans="1:17" s="81" customFormat="1" ht="22.5" customHeight="1">
      <c r="A9" s="341" t="s">
        <v>381</v>
      </c>
      <c r="B9" s="342"/>
      <c r="C9" s="342"/>
      <c r="D9" s="343"/>
      <c r="E9" s="46">
        <f>SUM(E248)</f>
        <v>378000</v>
      </c>
      <c r="F9" s="46">
        <f>SUM(F248)</f>
        <v>99222.28</v>
      </c>
      <c r="G9" s="46">
        <f>SUM(G248)</f>
        <v>350000</v>
      </c>
      <c r="H9" s="46">
        <f>IF(F9=0,,F9/E9*100)</f>
        <v>26.249280423280425</v>
      </c>
      <c r="I9" s="127"/>
      <c r="J9" s="127"/>
      <c r="K9" s="127"/>
      <c r="L9" s="127"/>
      <c r="M9" s="127"/>
      <c r="N9" s="127"/>
      <c r="O9" s="127"/>
      <c r="P9" s="127"/>
      <c r="Q9" s="127"/>
    </row>
    <row r="10" spans="1:17" s="81" customFormat="1" ht="21.75" customHeight="1">
      <c r="A10" s="341" t="s">
        <v>1626</v>
      </c>
      <c r="B10" s="342"/>
      <c r="C10" s="342"/>
      <c r="D10" s="343"/>
      <c r="E10" s="46">
        <v>0</v>
      </c>
      <c r="F10" s="46">
        <v>76127.29</v>
      </c>
      <c r="G10" s="46">
        <v>1200</v>
      </c>
      <c r="H10" s="46">
        <f>IF(E10=0,,F10/E10*100)</f>
        <v>0</v>
      </c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s="81" customFormat="1" ht="8.25">
      <c r="A11" s="115"/>
      <c r="B11" s="115"/>
      <c r="C11" s="115"/>
      <c r="D11" s="115"/>
      <c r="E11" s="115"/>
      <c r="F11" s="115"/>
      <c r="G11" s="115"/>
      <c r="H11" s="115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s="81" customFormat="1" ht="22.5" customHeight="1">
      <c r="A12" s="95" t="s">
        <v>382</v>
      </c>
      <c r="B12" s="95" t="s">
        <v>383</v>
      </c>
      <c r="C12" s="95" t="s">
        <v>384</v>
      </c>
      <c r="D12" s="98" t="s">
        <v>374</v>
      </c>
      <c r="E12" s="95" t="s">
        <v>376</v>
      </c>
      <c r="F12" s="95" t="s">
        <v>152</v>
      </c>
      <c r="G12" s="95" t="s">
        <v>153</v>
      </c>
      <c r="H12" s="95" t="s">
        <v>377</v>
      </c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s="81" customFormat="1" ht="22.5" customHeight="1">
      <c r="A13" s="86" t="s">
        <v>385</v>
      </c>
      <c r="B13" s="86" t="s">
        <v>386</v>
      </c>
      <c r="C13" s="86" t="s">
        <v>387</v>
      </c>
      <c r="D13" s="15" t="s">
        <v>388</v>
      </c>
      <c r="E13" s="156"/>
      <c r="F13" s="156"/>
      <c r="G13" s="156"/>
      <c r="H13" s="156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s="81" customFormat="1" ht="22.5" customHeight="1">
      <c r="A14" s="40"/>
      <c r="B14" s="157">
        <v>40179</v>
      </c>
      <c r="C14" s="40" t="s">
        <v>389</v>
      </c>
      <c r="D14" s="94" t="s">
        <v>1255</v>
      </c>
      <c r="E14" s="158">
        <f>SUM(E15:E18)</f>
        <v>3282098</v>
      </c>
      <c r="F14" s="158">
        <f>SUM(F15:F18)</f>
        <v>3294242.05</v>
      </c>
      <c r="G14" s="158">
        <f>SUM(G15:G18)</f>
        <v>3730241</v>
      </c>
      <c r="H14" s="158">
        <f aca="true" t="shared" si="0" ref="H14:H19">IF(F14=0,,F14/E14*100)</f>
        <v>100.3700087565941</v>
      </c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s="81" customFormat="1" ht="22.5" customHeight="1">
      <c r="A15" s="20">
        <v>111</v>
      </c>
      <c r="B15" s="21" t="s">
        <v>891</v>
      </c>
      <c r="C15" s="20" t="s">
        <v>892</v>
      </c>
      <c r="D15" s="22" t="s">
        <v>1803</v>
      </c>
      <c r="E15" s="46">
        <v>2843098</v>
      </c>
      <c r="F15" s="45">
        <v>2851275.67</v>
      </c>
      <c r="G15" s="159">
        <v>3291241</v>
      </c>
      <c r="H15" s="110">
        <f t="shared" si="0"/>
        <v>100.28763236441374</v>
      </c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s="81" customFormat="1" ht="22.5" customHeight="1">
      <c r="A16" s="20">
        <v>121</v>
      </c>
      <c r="B16" s="21" t="s">
        <v>893</v>
      </c>
      <c r="C16" s="20" t="s">
        <v>892</v>
      </c>
      <c r="D16" s="22" t="s">
        <v>1804</v>
      </c>
      <c r="E16" s="45">
        <v>42000</v>
      </c>
      <c r="F16" s="45">
        <v>38868.03</v>
      </c>
      <c r="G16" s="159">
        <v>42000</v>
      </c>
      <c r="H16" s="110">
        <f>IF(E16=0,,F16/E16*100)</f>
        <v>92.54292857142858</v>
      </c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7" s="81" customFormat="1" ht="22.5" customHeight="1">
      <c r="A17" s="20">
        <v>121</v>
      </c>
      <c r="B17" s="21" t="s">
        <v>238</v>
      </c>
      <c r="C17" s="20" t="s">
        <v>892</v>
      </c>
      <c r="D17" s="22" t="s">
        <v>1805</v>
      </c>
      <c r="E17" s="45">
        <v>376000</v>
      </c>
      <c r="F17" s="45">
        <v>383160.15</v>
      </c>
      <c r="G17" s="159">
        <v>376000</v>
      </c>
      <c r="H17" s="110">
        <f>IF(E17=0,,F17/E17*100)</f>
        <v>101.90429521276596</v>
      </c>
      <c r="I17" s="127"/>
      <c r="J17" s="127"/>
      <c r="K17" s="221"/>
      <c r="L17" s="127"/>
      <c r="M17" s="127"/>
      <c r="N17" s="127"/>
      <c r="O17" s="127"/>
      <c r="P17" s="127"/>
      <c r="Q17" s="127"/>
    </row>
    <row r="18" spans="1:17" s="81" customFormat="1" ht="22.5" customHeight="1">
      <c r="A18" s="20">
        <v>121</v>
      </c>
      <c r="B18" s="21" t="s">
        <v>239</v>
      </c>
      <c r="C18" s="20" t="s">
        <v>892</v>
      </c>
      <c r="D18" s="22" t="s">
        <v>1806</v>
      </c>
      <c r="E18" s="45">
        <v>21000</v>
      </c>
      <c r="F18" s="45">
        <v>20938.2</v>
      </c>
      <c r="G18" s="159">
        <v>21000</v>
      </c>
      <c r="H18" s="110">
        <f>IF(E18=0,,F18/E18*100)</f>
        <v>99.7057142857143</v>
      </c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s="81" customFormat="1" ht="22.5" customHeight="1">
      <c r="A19" s="104"/>
      <c r="B19" s="104"/>
      <c r="C19" s="104"/>
      <c r="D19" s="48" t="s">
        <v>378</v>
      </c>
      <c r="E19" s="113">
        <f>SUM(E15:E18)</f>
        <v>3282098</v>
      </c>
      <c r="F19" s="113">
        <f>SUM(F15:F18)</f>
        <v>3294242.05</v>
      </c>
      <c r="G19" s="113">
        <f>SUM(G15:G18)</f>
        <v>3730241</v>
      </c>
      <c r="H19" s="113">
        <f t="shared" si="0"/>
        <v>100.3700087565941</v>
      </c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s="81" customFormat="1" ht="8.25">
      <c r="A20" s="115"/>
      <c r="B20" s="115"/>
      <c r="C20" s="115"/>
      <c r="D20" s="115"/>
      <c r="E20" s="160"/>
      <c r="F20" s="160"/>
      <c r="G20" s="160"/>
      <c r="H20" s="160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s="81" customFormat="1" ht="8.25">
      <c r="A21" s="334" t="s">
        <v>979</v>
      </c>
      <c r="B21" s="334"/>
      <c r="C21" s="334"/>
      <c r="D21" s="334"/>
      <c r="E21" s="334"/>
      <c r="F21" s="334"/>
      <c r="G21" s="334"/>
      <c r="H21" s="335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s="81" customFormat="1" ht="38.25" customHeight="1">
      <c r="A22" s="336" t="s">
        <v>466</v>
      </c>
      <c r="B22" s="337"/>
      <c r="C22" s="337"/>
      <c r="D22" s="337"/>
      <c r="E22" s="337"/>
      <c r="F22" s="337"/>
      <c r="G22" s="337"/>
      <c r="H22" s="33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s="81" customFormat="1" ht="22.5" customHeight="1">
      <c r="A23" s="337"/>
      <c r="B23" s="337"/>
      <c r="C23" s="337"/>
      <c r="D23" s="337"/>
      <c r="E23" s="337"/>
      <c r="F23" s="337"/>
      <c r="G23" s="337"/>
      <c r="H23" s="33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s="81" customFormat="1" ht="8.25">
      <c r="A24" s="115"/>
      <c r="B24" s="115"/>
      <c r="C24" s="115"/>
      <c r="D24" s="115"/>
      <c r="E24" s="160"/>
      <c r="F24" s="160"/>
      <c r="G24" s="160"/>
      <c r="H24" s="160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s="81" customFormat="1" ht="22.5" customHeight="1">
      <c r="A25" s="95" t="s">
        <v>382</v>
      </c>
      <c r="B25" s="97" t="s">
        <v>383</v>
      </c>
      <c r="C25" s="97" t="s">
        <v>384</v>
      </c>
      <c r="D25" s="98" t="s">
        <v>374</v>
      </c>
      <c r="E25" s="95" t="s">
        <v>376</v>
      </c>
      <c r="F25" s="95" t="s">
        <v>152</v>
      </c>
      <c r="G25" s="95" t="s">
        <v>153</v>
      </c>
      <c r="H25" s="95" t="s">
        <v>377</v>
      </c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s="81" customFormat="1" ht="22.5" customHeight="1">
      <c r="A26" s="86" t="s">
        <v>385</v>
      </c>
      <c r="B26" s="86" t="s">
        <v>386</v>
      </c>
      <c r="C26" s="14" t="s">
        <v>387</v>
      </c>
      <c r="D26" s="15" t="s">
        <v>388</v>
      </c>
      <c r="E26" s="39"/>
      <c r="F26" s="39"/>
      <c r="G26" s="39"/>
      <c r="H26" s="39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81" customFormat="1" ht="22.5" customHeight="1">
      <c r="A27" s="40"/>
      <c r="B27" s="161">
        <v>40210</v>
      </c>
      <c r="C27" s="42" t="s">
        <v>389</v>
      </c>
      <c r="D27" s="94" t="s">
        <v>241</v>
      </c>
      <c r="E27" s="44">
        <f>SUM(E28:E36)</f>
        <v>250300</v>
      </c>
      <c r="F27" s="44">
        <f>SUM(F28:F36)</f>
        <v>231822.12</v>
      </c>
      <c r="G27" s="44">
        <f>SUM(G28:G36)</f>
        <v>278700</v>
      </c>
      <c r="H27" s="44">
        <f>IF(F27=0,,F27/E27*100)</f>
        <v>92.61770675189773</v>
      </c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7" s="81" customFormat="1" ht="22.5" customHeight="1">
      <c r="A28" s="28">
        <v>133</v>
      </c>
      <c r="B28" s="29" t="s">
        <v>242</v>
      </c>
      <c r="C28" s="28" t="s">
        <v>892</v>
      </c>
      <c r="D28" s="30" t="s">
        <v>1807</v>
      </c>
      <c r="E28" s="46">
        <v>5200</v>
      </c>
      <c r="F28" s="46">
        <v>5273.31</v>
      </c>
      <c r="G28" s="46">
        <v>5200</v>
      </c>
      <c r="H28" s="162">
        <f>IF(F28=0,,F28/E28*100)</f>
        <v>101.4098076923077</v>
      </c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7" s="81" customFormat="1" ht="22.5" customHeight="1">
      <c r="A29" s="28">
        <v>133</v>
      </c>
      <c r="B29" s="29" t="s">
        <v>243</v>
      </c>
      <c r="C29" s="28" t="s">
        <v>892</v>
      </c>
      <c r="D29" s="30" t="s">
        <v>1808</v>
      </c>
      <c r="E29" s="243">
        <v>1600</v>
      </c>
      <c r="F29" s="46">
        <v>2445.96</v>
      </c>
      <c r="G29" s="46">
        <v>4500</v>
      </c>
      <c r="H29" s="162">
        <f>IF(F29=0,,F29/E29*100)</f>
        <v>152.8725</v>
      </c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s="81" customFormat="1" ht="22.5" customHeight="1">
      <c r="A30" s="28">
        <v>133</v>
      </c>
      <c r="B30" s="29" t="s">
        <v>244</v>
      </c>
      <c r="C30" s="28" t="s">
        <v>892</v>
      </c>
      <c r="D30" s="30" t="s">
        <v>1809</v>
      </c>
      <c r="E30" s="243">
        <v>9500</v>
      </c>
      <c r="F30" s="46">
        <v>11824.16</v>
      </c>
      <c r="G30" s="46">
        <v>9500</v>
      </c>
      <c r="H30" s="162">
        <f aca="true" t="shared" si="1" ref="H30:H36">IF(F30=0,,F30/E30*100)</f>
        <v>124.46484210526316</v>
      </c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s="81" customFormat="1" ht="22.5" customHeight="1">
      <c r="A31" s="28">
        <v>133</v>
      </c>
      <c r="B31" s="29" t="s">
        <v>245</v>
      </c>
      <c r="C31" s="28" t="s">
        <v>892</v>
      </c>
      <c r="D31" s="30" t="s">
        <v>1810</v>
      </c>
      <c r="E31" s="46">
        <v>142000</v>
      </c>
      <c r="F31" s="46">
        <v>0</v>
      </c>
      <c r="G31" s="46">
        <v>167500</v>
      </c>
      <c r="H31" s="162">
        <f t="shared" si="1"/>
        <v>0</v>
      </c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s="81" customFormat="1" ht="22.5" customHeight="1">
      <c r="A32" s="28">
        <v>133</v>
      </c>
      <c r="B32" s="29" t="s">
        <v>1836</v>
      </c>
      <c r="C32" s="28" t="s">
        <v>892</v>
      </c>
      <c r="D32" s="30" t="s">
        <v>1811</v>
      </c>
      <c r="E32" s="46">
        <v>50</v>
      </c>
      <c r="F32" s="46">
        <v>0</v>
      </c>
      <c r="G32" s="46">
        <v>50</v>
      </c>
      <c r="H32" s="162">
        <f>IF(E32=0,,F32/E32*100)</f>
        <v>0</v>
      </c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s="81" customFormat="1" ht="22.5" customHeight="1">
      <c r="A33" s="28">
        <v>133</v>
      </c>
      <c r="B33" s="29" t="s">
        <v>1837</v>
      </c>
      <c r="C33" s="28" t="s">
        <v>892</v>
      </c>
      <c r="D33" s="30" t="s">
        <v>1812</v>
      </c>
      <c r="E33" s="46">
        <v>350</v>
      </c>
      <c r="F33" s="46">
        <v>379.6</v>
      </c>
      <c r="G33" s="46">
        <v>350</v>
      </c>
      <c r="H33" s="162">
        <f t="shared" si="1"/>
        <v>108.45714285714287</v>
      </c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s="81" customFormat="1" ht="22.5" customHeight="1">
      <c r="A34" s="28">
        <v>133</v>
      </c>
      <c r="B34" s="29" t="s">
        <v>1838</v>
      </c>
      <c r="C34" s="28" t="s">
        <v>892</v>
      </c>
      <c r="D34" s="30" t="s">
        <v>1813</v>
      </c>
      <c r="E34" s="46">
        <v>1600</v>
      </c>
      <c r="F34" s="46">
        <v>1962.3</v>
      </c>
      <c r="G34" s="46">
        <v>1600</v>
      </c>
      <c r="H34" s="162">
        <f t="shared" si="1"/>
        <v>122.64375000000001</v>
      </c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s="81" customFormat="1" ht="22.5" customHeight="1">
      <c r="A35" s="28">
        <v>133</v>
      </c>
      <c r="B35" s="29" t="s">
        <v>1839</v>
      </c>
      <c r="C35" s="28" t="s">
        <v>892</v>
      </c>
      <c r="D35" s="30" t="s">
        <v>1814</v>
      </c>
      <c r="E35" s="46">
        <v>90000</v>
      </c>
      <c r="F35" s="46">
        <v>209936.79</v>
      </c>
      <c r="G35" s="46">
        <v>90000</v>
      </c>
      <c r="H35" s="162">
        <f t="shared" si="1"/>
        <v>233.2631</v>
      </c>
      <c r="I35" s="127"/>
      <c r="J35" s="127"/>
      <c r="K35" s="127"/>
      <c r="L35" s="127"/>
      <c r="M35" s="127"/>
      <c r="N35" s="127"/>
      <c r="O35" s="127"/>
      <c r="P35" s="127"/>
      <c r="Q35" s="127"/>
    </row>
    <row r="36" spans="1:17" s="81" customFormat="1" ht="22.5" customHeight="1">
      <c r="A36" s="28">
        <v>133</v>
      </c>
      <c r="B36" s="29" t="s">
        <v>1840</v>
      </c>
      <c r="C36" s="28" t="s">
        <v>892</v>
      </c>
      <c r="D36" s="30" t="s">
        <v>531</v>
      </c>
      <c r="E36" s="46">
        <v>0</v>
      </c>
      <c r="F36" s="162"/>
      <c r="G36" s="162"/>
      <c r="H36" s="162">
        <f t="shared" si="1"/>
        <v>0</v>
      </c>
      <c r="I36" s="127"/>
      <c r="J36" s="127"/>
      <c r="K36" s="127"/>
      <c r="L36" s="127"/>
      <c r="M36" s="127"/>
      <c r="N36" s="127"/>
      <c r="O36" s="127"/>
      <c r="P36" s="127"/>
      <c r="Q36" s="127"/>
    </row>
    <row r="37" spans="1:17" s="81" customFormat="1" ht="22.5" customHeight="1">
      <c r="A37" s="104"/>
      <c r="B37" s="104"/>
      <c r="C37" s="104"/>
      <c r="D37" s="48" t="s">
        <v>378</v>
      </c>
      <c r="E37" s="50">
        <f>SUM(E28:E36)</f>
        <v>250300</v>
      </c>
      <c r="F37" s="50">
        <f>SUM(F28:F36)</f>
        <v>231822.12</v>
      </c>
      <c r="G37" s="50">
        <f>SUM(G28:G36)</f>
        <v>278700</v>
      </c>
      <c r="H37" s="50">
        <f>IF(F37=0,,F37/E37*100)</f>
        <v>92.61770675189773</v>
      </c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s="81" customFormat="1" ht="8.25">
      <c r="A38" s="115"/>
      <c r="B38" s="115"/>
      <c r="C38" s="115"/>
      <c r="D38" s="115"/>
      <c r="E38" s="160"/>
      <c r="F38" s="160"/>
      <c r="G38" s="160"/>
      <c r="H38" s="160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s="81" customFormat="1" ht="8.25">
      <c r="A39" s="334" t="s">
        <v>979</v>
      </c>
      <c r="B39" s="334"/>
      <c r="C39" s="334"/>
      <c r="D39" s="334"/>
      <c r="E39" s="334"/>
      <c r="F39" s="334"/>
      <c r="G39" s="334"/>
      <c r="H39" s="335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s="81" customFormat="1" ht="8.25">
      <c r="A40" s="336" t="s">
        <v>467</v>
      </c>
      <c r="B40" s="337"/>
      <c r="C40" s="337"/>
      <c r="D40" s="337"/>
      <c r="E40" s="337"/>
      <c r="F40" s="337"/>
      <c r="G40" s="337"/>
      <c r="H40" s="33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s="81" customFormat="1" ht="55.5" customHeight="1">
      <c r="A41" s="337"/>
      <c r="B41" s="337"/>
      <c r="C41" s="337"/>
      <c r="D41" s="337"/>
      <c r="E41" s="337"/>
      <c r="F41" s="337"/>
      <c r="G41" s="337"/>
      <c r="H41" s="33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1:17" s="81" customFormat="1" ht="8.25">
      <c r="A42" s="115"/>
      <c r="B42" s="115"/>
      <c r="C42" s="115"/>
      <c r="D42" s="115"/>
      <c r="E42" s="160"/>
      <c r="F42" s="160"/>
      <c r="G42" s="160"/>
      <c r="H42" s="160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17" s="81" customFormat="1" ht="22.5" customHeight="1">
      <c r="A43" s="95" t="s">
        <v>382</v>
      </c>
      <c r="B43" s="97" t="s">
        <v>383</v>
      </c>
      <c r="C43" s="97" t="s">
        <v>384</v>
      </c>
      <c r="D43" s="98" t="s">
        <v>374</v>
      </c>
      <c r="E43" s="95" t="s">
        <v>376</v>
      </c>
      <c r="F43" s="95" t="s">
        <v>152</v>
      </c>
      <c r="G43" s="95" t="s">
        <v>153</v>
      </c>
      <c r="H43" s="95" t="s">
        <v>377</v>
      </c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s="81" customFormat="1" ht="22.5" customHeight="1">
      <c r="A44" s="86" t="s">
        <v>385</v>
      </c>
      <c r="B44" s="86" t="s">
        <v>386</v>
      </c>
      <c r="C44" s="14" t="s">
        <v>387</v>
      </c>
      <c r="D44" s="15" t="s">
        <v>388</v>
      </c>
      <c r="E44" s="39"/>
      <c r="F44" s="39"/>
      <c r="G44" s="39"/>
      <c r="H44" s="39"/>
      <c r="I44" s="127"/>
      <c r="J44" s="127"/>
      <c r="K44" s="127"/>
      <c r="L44" s="127"/>
      <c r="M44" s="127"/>
      <c r="N44" s="127"/>
      <c r="O44" s="127"/>
      <c r="P44" s="127"/>
      <c r="Q44" s="127"/>
    </row>
    <row r="45" spans="1:17" s="81" customFormat="1" ht="22.5" customHeight="1">
      <c r="A45" s="40"/>
      <c r="B45" s="161">
        <v>40238</v>
      </c>
      <c r="C45" s="42" t="s">
        <v>389</v>
      </c>
      <c r="D45" s="94" t="s">
        <v>246</v>
      </c>
      <c r="E45" s="44">
        <f>SUM(E46)</f>
        <v>0</v>
      </c>
      <c r="F45" s="44">
        <f>SUM(F46)</f>
        <v>0</v>
      </c>
      <c r="G45" s="44">
        <f>SUM(G46)</f>
        <v>0</v>
      </c>
      <c r="H45" s="44">
        <f>IF(F45=0,,F45/E45*100)</f>
        <v>0</v>
      </c>
      <c r="I45" s="127"/>
      <c r="J45" s="127"/>
      <c r="K45" s="127"/>
      <c r="L45" s="127"/>
      <c r="M45" s="127"/>
      <c r="N45" s="127"/>
      <c r="O45" s="127"/>
      <c r="P45" s="127"/>
      <c r="Q45" s="127"/>
    </row>
    <row r="46" spans="1:17" s="81" customFormat="1" ht="22.5" customHeight="1">
      <c r="A46" s="20"/>
      <c r="B46" s="20" t="s">
        <v>247</v>
      </c>
      <c r="C46" s="20" t="s">
        <v>892</v>
      </c>
      <c r="D46" s="101"/>
      <c r="E46" s="162"/>
      <c r="F46" s="162"/>
      <c r="G46" s="162"/>
      <c r="H46" s="162">
        <f>IF(F46=0,,F46/E46*100)</f>
        <v>0</v>
      </c>
      <c r="I46" s="127"/>
      <c r="J46" s="127"/>
      <c r="K46" s="127"/>
      <c r="L46" s="127"/>
      <c r="M46" s="127"/>
      <c r="N46" s="127"/>
      <c r="O46" s="127"/>
      <c r="P46" s="127"/>
      <c r="Q46" s="127"/>
    </row>
    <row r="47" spans="1:17" s="81" customFormat="1" ht="22.5" customHeight="1">
      <c r="A47" s="40"/>
      <c r="B47" s="161">
        <v>40269</v>
      </c>
      <c r="C47" s="42" t="s">
        <v>389</v>
      </c>
      <c r="D47" s="94" t="s">
        <v>248</v>
      </c>
      <c r="E47" s="44">
        <f>SUM(E48:E57)</f>
        <v>131500</v>
      </c>
      <c r="F47" s="44">
        <f>SUM(F48:F57)</f>
        <v>151494.84</v>
      </c>
      <c r="G47" s="44">
        <f>SUM(G48:G57)</f>
        <v>131500</v>
      </c>
      <c r="H47" s="44">
        <f>IF(F47=0,,F47/E47*100)</f>
        <v>115.20520152091254</v>
      </c>
      <c r="I47" s="221"/>
      <c r="J47" s="127"/>
      <c r="K47" s="127"/>
      <c r="L47" s="127"/>
      <c r="M47" s="127"/>
      <c r="N47" s="127"/>
      <c r="O47" s="127"/>
      <c r="P47" s="127"/>
      <c r="Q47" s="127"/>
    </row>
    <row r="48" spans="1:17" s="81" customFormat="1" ht="22.5" customHeight="1">
      <c r="A48" s="20">
        <v>212001</v>
      </c>
      <c r="B48" s="21" t="s">
        <v>249</v>
      </c>
      <c r="C48" s="20" t="s">
        <v>892</v>
      </c>
      <c r="D48" s="22" t="s">
        <v>918</v>
      </c>
      <c r="E48" s="45">
        <v>1000</v>
      </c>
      <c r="F48" s="45">
        <v>1310</v>
      </c>
      <c r="G48" s="45">
        <v>1000</v>
      </c>
      <c r="H48" s="45">
        <f>IF(F48=0,,F48/E48*100)</f>
        <v>131</v>
      </c>
      <c r="I48" s="127"/>
      <c r="J48" s="127"/>
      <c r="K48" s="127"/>
      <c r="L48" s="221"/>
      <c r="M48" s="127"/>
      <c r="N48" s="127"/>
      <c r="O48" s="127"/>
      <c r="P48" s="127"/>
      <c r="Q48" s="127"/>
    </row>
    <row r="49" spans="1:17" s="81" customFormat="1" ht="22.5" customHeight="1">
      <c r="A49" s="20">
        <v>212001</v>
      </c>
      <c r="B49" s="21" t="s">
        <v>250</v>
      </c>
      <c r="C49" s="20" t="s">
        <v>892</v>
      </c>
      <c r="D49" s="22" t="s">
        <v>919</v>
      </c>
      <c r="E49" s="45">
        <v>12500</v>
      </c>
      <c r="F49" s="45">
        <v>15746.67</v>
      </c>
      <c r="G49" s="45">
        <v>12500</v>
      </c>
      <c r="H49" s="45">
        <f>IF(F49=0,,F49/E49*100)</f>
        <v>125.97335999999999</v>
      </c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81" customFormat="1" ht="22.5" customHeight="1">
      <c r="A50" s="20">
        <v>212001</v>
      </c>
      <c r="B50" s="21" t="s">
        <v>251</v>
      </c>
      <c r="C50" s="20" t="s">
        <v>892</v>
      </c>
      <c r="D50" s="22" t="s">
        <v>920</v>
      </c>
      <c r="E50" s="45">
        <v>11500</v>
      </c>
      <c r="F50" s="243">
        <v>11195</v>
      </c>
      <c r="G50" s="243">
        <v>11500</v>
      </c>
      <c r="H50" s="45">
        <f aca="true" t="shared" si="2" ref="H50:H57">IF(E50=0,,F50/E50*100)</f>
        <v>97.34782608695653</v>
      </c>
      <c r="I50" s="127"/>
      <c r="J50" s="127"/>
      <c r="K50" s="127"/>
      <c r="L50" s="127"/>
      <c r="M50" s="127"/>
      <c r="N50" s="127"/>
      <c r="O50" s="127"/>
      <c r="P50" s="127"/>
      <c r="Q50" s="127"/>
    </row>
    <row r="51" spans="1:17" s="81" customFormat="1" ht="22.5" customHeight="1">
      <c r="A51" s="20">
        <v>212001</v>
      </c>
      <c r="B51" s="21" t="s">
        <v>1841</v>
      </c>
      <c r="C51" s="20" t="s">
        <v>892</v>
      </c>
      <c r="D51" s="22" t="s">
        <v>921</v>
      </c>
      <c r="E51" s="45">
        <v>5000</v>
      </c>
      <c r="F51" s="102">
        <v>6488</v>
      </c>
      <c r="G51" s="102">
        <v>5000</v>
      </c>
      <c r="H51" s="45">
        <f t="shared" si="2"/>
        <v>129.76000000000002</v>
      </c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s="81" customFormat="1" ht="22.5" customHeight="1">
      <c r="A52" s="20">
        <v>212003</v>
      </c>
      <c r="B52" s="21" t="s">
        <v>1815</v>
      </c>
      <c r="C52" s="20" t="s">
        <v>892</v>
      </c>
      <c r="D52" s="22" t="s">
        <v>922</v>
      </c>
      <c r="E52" s="45">
        <v>25000</v>
      </c>
      <c r="F52" s="102">
        <v>37294.18</v>
      </c>
      <c r="G52" s="102">
        <v>25000</v>
      </c>
      <c r="H52" s="45">
        <f t="shared" si="2"/>
        <v>149.17672</v>
      </c>
      <c r="I52" s="127"/>
      <c r="J52" s="127"/>
      <c r="K52" s="127"/>
      <c r="L52" s="127"/>
      <c r="M52" s="127"/>
      <c r="N52" s="127"/>
      <c r="O52" s="127"/>
      <c r="P52" s="127"/>
      <c r="Q52" s="127"/>
    </row>
    <row r="53" spans="1:17" s="81" customFormat="1" ht="22.5" customHeight="1">
      <c r="A53" s="20">
        <v>212003</v>
      </c>
      <c r="B53" s="21" t="s">
        <v>409</v>
      </c>
      <c r="C53" s="20" t="s">
        <v>892</v>
      </c>
      <c r="D53" s="22" t="s">
        <v>532</v>
      </c>
      <c r="E53" s="243">
        <v>33000</v>
      </c>
      <c r="F53" s="102">
        <v>31315.9</v>
      </c>
      <c r="G53" s="102">
        <v>33000</v>
      </c>
      <c r="H53" s="45">
        <f t="shared" si="2"/>
        <v>94.89666666666668</v>
      </c>
      <c r="I53" s="127"/>
      <c r="J53" s="127"/>
      <c r="K53" s="127"/>
      <c r="L53" s="127"/>
      <c r="M53" s="127"/>
      <c r="N53" s="127"/>
      <c r="O53" s="127"/>
      <c r="P53" s="127"/>
      <c r="Q53" s="127"/>
    </row>
    <row r="54" spans="1:17" s="81" customFormat="1" ht="22.5" customHeight="1">
      <c r="A54" s="20">
        <v>212003</v>
      </c>
      <c r="B54" s="21" t="s">
        <v>533</v>
      </c>
      <c r="C54" s="20" t="s">
        <v>892</v>
      </c>
      <c r="D54" s="22" t="s">
        <v>956</v>
      </c>
      <c r="E54" s="102">
        <v>0</v>
      </c>
      <c r="F54" s="102">
        <v>7060.06</v>
      </c>
      <c r="G54" s="102">
        <v>0</v>
      </c>
      <c r="H54" s="45">
        <f t="shared" si="2"/>
        <v>0</v>
      </c>
      <c r="I54" s="127"/>
      <c r="J54" s="127"/>
      <c r="K54" s="127"/>
      <c r="L54" s="127"/>
      <c r="M54" s="127"/>
      <c r="N54" s="127"/>
      <c r="O54" s="127"/>
      <c r="P54" s="127"/>
      <c r="Q54" s="127"/>
    </row>
    <row r="55" spans="1:17" s="81" customFormat="1" ht="22.5" customHeight="1">
      <c r="A55" s="20">
        <v>212003</v>
      </c>
      <c r="B55" s="21" t="s">
        <v>534</v>
      </c>
      <c r="C55" s="20" t="s">
        <v>892</v>
      </c>
      <c r="D55" s="22" t="s">
        <v>535</v>
      </c>
      <c r="E55" s="45">
        <v>43500</v>
      </c>
      <c r="F55" s="45">
        <v>40728.03</v>
      </c>
      <c r="G55" s="45">
        <v>43500</v>
      </c>
      <c r="H55" s="45">
        <f t="shared" si="2"/>
        <v>93.6276551724138</v>
      </c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s="81" customFormat="1" ht="22.5" customHeight="1">
      <c r="A56" s="20">
        <v>212003</v>
      </c>
      <c r="B56" s="21" t="s">
        <v>536</v>
      </c>
      <c r="C56" s="20" t="s">
        <v>892</v>
      </c>
      <c r="D56" s="22" t="s">
        <v>553</v>
      </c>
      <c r="E56" s="45">
        <v>0</v>
      </c>
      <c r="F56" s="45">
        <v>202</v>
      </c>
      <c r="G56" s="45">
        <v>0</v>
      </c>
      <c r="H56" s="45">
        <f t="shared" si="2"/>
        <v>0</v>
      </c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s="81" customFormat="1" ht="21.75" customHeight="1">
      <c r="A57" s="20">
        <v>212003</v>
      </c>
      <c r="B57" s="21" t="s">
        <v>552</v>
      </c>
      <c r="C57" s="20" t="s">
        <v>892</v>
      </c>
      <c r="D57" s="22" t="s">
        <v>554</v>
      </c>
      <c r="E57" s="102">
        <v>0</v>
      </c>
      <c r="F57" s="102">
        <v>155</v>
      </c>
      <c r="G57" s="102">
        <v>0</v>
      </c>
      <c r="H57" s="45">
        <f t="shared" si="2"/>
        <v>0</v>
      </c>
      <c r="I57" s="127"/>
      <c r="J57" s="127"/>
      <c r="K57" s="127"/>
      <c r="L57" s="127"/>
      <c r="M57" s="127"/>
      <c r="N57" s="127"/>
      <c r="O57" s="127"/>
      <c r="P57" s="127"/>
      <c r="Q57" s="127"/>
    </row>
    <row r="58" spans="1:17" s="81" customFormat="1" ht="22.5" customHeight="1">
      <c r="A58" s="104"/>
      <c r="B58" s="104"/>
      <c r="C58" s="104"/>
      <c r="D58" s="48" t="s">
        <v>378</v>
      </c>
      <c r="E58" s="50">
        <f>SUM(E47,E45)</f>
        <v>131500</v>
      </c>
      <c r="F58" s="50">
        <f>SUM(F47,F45)</f>
        <v>151494.84</v>
      </c>
      <c r="G58" s="50">
        <f>SUM(G47,G45)</f>
        <v>131500</v>
      </c>
      <c r="H58" s="50">
        <f>IF(F58=0,,F58/E58*100)</f>
        <v>115.20520152091254</v>
      </c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s="81" customFormat="1" ht="8.25">
      <c r="A59" s="115"/>
      <c r="B59" s="115"/>
      <c r="C59" s="115"/>
      <c r="D59" s="115"/>
      <c r="E59" s="160"/>
      <c r="F59" s="160"/>
      <c r="G59" s="160"/>
      <c r="H59" s="160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s="81" customFormat="1" ht="8.25">
      <c r="A60" s="334" t="s">
        <v>979</v>
      </c>
      <c r="B60" s="334"/>
      <c r="C60" s="334"/>
      <c r="D60" s="334"/>
      <c r="E60" s="334"/>
      <c r="F60" s="334"/>
      <c r="G60" s="334"/>
      <c r="H60" s="335"/>
      <c r="I60" s="127"/>
      <c r="J60" s="127"/>
      <c r="K60" s="127"/>
      <c r="L60" s="127"/>
      <c r="M60" s="127"/>
      <c r="N60" s="127"/>
      <c r="O60" s="127"/>
      <c r="P60" s="127"/>
      <c r="Q60" s="127"/>
    </row>
    <row r="61" spans="1:17" s="81" customFormat="1" ht="36" customHeight="1">
      <c r="A61" s="336" t="s">
        <v>468</v>
      </c>
      <c r="B61" s="337"/>
      <c r="C61" s="337"/>
      <c r="D61" s="337"/>
      <c r="E61" s="337"/>
      <c r="F61" s="337"/>
      <c r="G61" s="337"/>
      <c r="H61" s="33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s="81" customFormat="1" ht="22.5" customHeight="1">
      <c r="A62" s="337"/>
      <c r="B62" s="337"/>
      <c r="C62" s="337"/>
      <c r="D62" s="337"/>
      <c r="E62" s="337"/>
      <c r="F62" s="337"/>
      <c r="G62" s="337"/>
      <c r="H62" s="337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7" s="81" customFormat="1" ht="8.25">
      <c r="A63" s="115"/>
      <c r="B63" s="115"/>
      <c r="C63" s="115"/>
      <c r="D63" s="115"/>
      <c r="E63" s="160"/>
      <c r="F63" s="160"/>
      <c r="G63" s="160"/>
      <c r="H63" s="160"/>
      <c r="I63" s="127"/>
      <c r="J63" s="127"/>
      <c r="K63" s="127"/>
      <c r="L63" s="127"/>
      <c r="M63" s="127"/>
      <c r="N63" s="127"/>
      <c r="O63" s="127"/>
      <c r="P63" s="127"/>
      <c r="Q63" s="127"/>
    </row>
    <row r="64" spans="1:17" s="81" customFormat="1" ht="22.5" customHeight="1">
      <c r="A64" s="95" t="s">
        <v>382</v>
      </c>
      <c r="B64" s="97" t="s">
        <v>383</v>
      </c>
      <c r="C64" s="97" t="s">
        <v>384</v>
      </c>
      <c r="D64" s="98" t="s">
        <v>374</v>
      </c>
      <c r="E64" s="95" t="s">
        <v>376</v>
      </c>
      <c r="F64" s="95" t="s">
        <v>152</v>
      </c>
      <c r="G64" s="95" t="s">
        <v>153</v>
      </c>
      <c r="H64" s="95" t="s">
        <v>377</v>
      </c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17" s="81" customFormat="1" ht="22.5" customHeight="1">
      <c r="A65" s="86" t="s">
        <v>385</v>
      </c>
      <c r="B65" s="86" t="s">
        <v>386</v>
      </c>
      <c r="C65" s="14" t="s">
        <v>387</v>
      </c>
      <c r="D65" s="15" t="s">
        <v>388</v>
      </c>
      <c r="E65" s="39"/>
      <c r="F65" s="39"/>
      <c r="G65" s="39"/>
      <c r="H65" s="39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s="81" customFormat="1" ht="22.5" customHeight="1">
      <c r="A66" s="40"/>
      <c r="B66" s="161">
        <v>40299</v>
      </c>
      <c r="C66" s="42" t="s">
        <v>389</v>
      </c>
      <c r="D66" s="94" t="s">
        <v>252</v>
      </c>
      <c r="E66" s="44">
        <f>SUM(E67:E68)</f>
        <v>40000</v>
      </c>
      <c r="F66" s="44">
        <f>SUM(F67:F68)</f>
        <v>44581.65</v>
      </c>
      <c r="G66" s="44">
        <f>SUM(G67:G68)</f>
        <v>40000</v>
      </c>
      <c r="H66" s="44">
        <f>IF(F66=0,,F66/E66*100)</f>
        <v>111.454125</v>
      </c>
      <c r="I66" s="127"/>
      <c r="J66" s="127"/>
      <c r="K66" s="127"/>
      <c r="L66" s="127"/>
      <c r="M66" s="127"/>
      <c r="N66" s="127"/>
      <c r="O66" s="127"/>
      <c r="P66" s="127"/>
      <c r="Q66" s="127"/>
    </row>
    <row r="67" spans="1:17" s="81" customFormat="1" ht="22.5" customHeight="1">
      <c r="A67" s="20">
        <v>221</v>
      </c>
      <c r="B67" s="21" t="s">
        <v>253</v>
      </c>
      <c r="C67" s="20" t="s">
        <v>892</v>
      </c>
      <c r="D67" s="22" t="s">
        <v>410</v>
      </c>
      <c r="E67" s="45">
        <v>40000</v>
      </c>
      <c r="F67" s="45">
        <v>44581.65</v>
      </c>
      <c r="G67" s="45">
        <v>40000</v>
      </c>
      <c r="H67" s="45">
        <f>IF(F67=0,,F67/E67*100)</f>
        <v>111.454125</v>
      </c>
      <c r="I67" s="127"/>
      <c r="J67" s="127"/>
      <c r="K67" s="127"/>
      <c r="L67" s="127"/>
      <c r="M67" s="127"/>
      <c r="N67" s="127"/>
      <c r="O67" s="127"/>
      <c r="P67" s="127"/>
      <c r="Q67" s="127"/>
    </row>
    <row r="68" spans="1:17" s="81" customFormat="1" ht="22.5" customHeight="1">
      <c r="A68" s="20"/>
      <c r="B68" s="21" t="s">
        <v>254</v>
      </c>
      <c r="C68" s="20" t="s">
        <v>892</v>
      </c>
      <c r="D68" s="22"/>
      <c r="E68" s="162"/>
      <c r="F68" s="45"/>
      <c r="G68" s="162"/>
      <c r="H68" s="45">
        <f>IF(F68=0,,F68/E68*100)</f>
        <v>0</v>
      </c>
      <c r="I68" s="127"/>
      <c r="J68" s="127"/>
      <c r="K68" s="127"/>
      <c r="L68" s="127"/>
      <c r="M68" s="127"/>
      <c r="N68" s="127"/>
      <c r="O68" s="127"/>
      <c r="P68" s="127"/>
      <c r="Q68" s="127"/>
    </row>
    <row r="69" spans="1:17" s="81" customFormat="1" ht="22.5" customHeight="1">
      <c r="A69" s="40"/>
      <c r="B69" s="161">
        <v>40330</v>
      </c>
      <c r="C69" s="42" t="s">
        <v>389</v>
      </c>
      <c r="D69" s="94" t="s">
        <v>255</v>
      </c>
      <c r="E69" s="44">
        <f>SUM(E70:E70)</f>
        <v>7900</v>
      </c>
      <c r="F69" s="44">
        <f>SUM(F70:F70)</f>
        <v>5808.28</v>
      </c>
      <c r="G69" s="44">
        <f>SUM(G70:G70)</f>
        <v>7900</v>
      </c>
      <c r="H69" s="44">
        <f>IF(E69=0,,F69/E69*100)</f>
        <v>73.52253164556963</v>
      </c>
      <c r="I69" s="127"/>
      <c r="J69" s="127"/>
      <c r="K69" s="127"/>
      <c r="L69" s="127"/>
      <c r="M69" s="127"/>
      <c r="N69" s="127"/>
      <c r="O69" s="127"/>
      <c r="P69" s="127"/>
      <c r="Q69" s="127"/>
    </row>
    <row r="70" spans="1:17" s="81" customFormat="1" ht="22.5" customHeight="1">
      <c r="A70" s="20">
        <v>222003</v>
      </c>
      <c r="B70" s="21" t="s">
        <v>256</v>
      </c>
      <c r="C70" s="20" t="s">
        <v>892</v>
      </c>
      <c r="D70" s="22" t="s">
        <v>411</v>
      </c>
      <c r="E70" s="45">
        <v>7900</v>
      </c>
      <c r="F70" s="45">
        <v>5808.28</v>
      </c>
      <c r="G70" s="45">
        <v>7900</v>
      </c>
      <c r="H70" s="162">
        <f>IF(E70=0,,F70/E70*100)</f>
        <v>73.52253164556963</v>
      </c>
      <c r="I70" s="127"/>
      <c r="J70" s="127"/>
      <c r="K70" s="127"/>
      <c r="L70" s="127"/>
      <c r="M70" s="127"/>
      <c r="N70" s="127"/>
      <c r="O70" s="127"/>
      <c r="P70" s="127"/>
      <c r="Q70" s="127"/>
    </row>
    <row r="71" spans="1:17" s="81" customFormat="1" ht="22.5" customHeight="1">
      <c r="A71" s="40"/>
      <c r="B71" s="161">
        <v>40360</v>
      </c>
      <c r="C71" s="42" t="s">
        <v>389</v>
      </c>
      <c r="D71" s="94" t="s">
        <v>257</v>
      </c>
      <c r="E71" s="44">
        <f>SUM(E72:E80)</f>
        <v>25000</v>
      </c>
      <c r="F71" s="44">
        <f>SUM(F72:F80)</f>
        <v>39528.15</v>
      </c>
      <c r="G71" s="44">
        <f>SUM(G72:G80)</f>
        <v>25000</v>
      </c>
      <c r="H71" s="44">
        <f>IF(F71=0,,F71/E71*100)</f>
        <v>158.11260000000001</v>
      </c>
      <c r="I71" s="127"/>
      <c r="J71" s="221"/>
      <c r="K71" s="127"/>
      <c r="L71" s="127"/>
      <c r="M71" s="127"/>
      <c r="N71" s="127"/>
      <c r="O71" s="127"/>
      <c r="P71" s="127"/>
      <c r="Q71" s="127"/>
    </row>
    <row r="72" spans="1:17" s="81" customFormat="1" ht="22.5" customHeight="1">
      <c r="A72" s="20">
        <v>223</v>
      </c>
      <c r="B72" s="21" t="s">
        <v>258</v>
      </c>
      <c r="C72" s="20" t="s">
        <v>892</v>
      </c>
      <c r="D72" s="22" t="s">
        <v>412</v>
      </c>
      <c r="E72" s="45">
        <v>1000</v>
      </c>
      <c r="F72" s="45">
        <v>7228.86</v>
      </c>
      <c r="G72" s="45">
        <v>1000</v>
      </c>
      <c r="H72" s="45">
        <f aca="true" t="shared" si="3" ref="H72:H83">IF(E72=0,,F72/E72*100)</f>
        <v>722.886</v>
      </c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s="81" customFormat="1" ht="22.5" customHeight="1">
      <c r="A73" s="20">
        <v>223</v>
      </c>
      <c r="B73" s="21" t="s">
        <v>259</v>
      </c>
      <c r="C73" s="20" t="s">
        <v>892</v>
      </c>
      <c r="D73" s="22" t="s">
        <v>413</v>
      </c>
      <c r="E73" s="45">
        <v>17500</v>
      </c>
      <c r="F73" s="45">
        <v>16925</v>
      </c>
      <c r="G73" s="45">
        <v>17500</v>
      </c>
      <c r="H73" s="45">
        <f t="shared" si="3"/>
        <v>96.71428571428572</v>
      </c>
      <c r="I73" s="127"/>
      <c r="J73" s="127"/>
      <c r="K73" s="127"/>
      <c r="L73" s="127"/>
      <c r="M73" s="127"/>
      <c r="N73" s="127"/>
      <c r="O73" s="221"/>
      <c r="P73" s="127"/>
      <c r="Q73" s="127"/>
    </row>
    <row r="74" spans="1:17" s="81" customFormat="1" ht="22.5" customHeight="1">
      <c r="A74" s="20">
        <v>223</v>
      </c>
      <c r="B74" s="21" t="s">
        <v>260</v>
      </c>
      <c r="C74" s="20" t="s">
        <v>892</v>
      </c>
      <c r="D74" s="22" t="s">
        <v>414</v>
      </c>
      <c r="E74" s="45">
        <v>0</v>
      </c>
      <c r="F74" s="45">
        <v>149.8</v>
      </c>
      <c r="G74" s="45">
        <v>0</v>
      </c>
      <c r="H74" s="45">
        <f t="shared" si="3"/>
        <v>0</v>
      </c>
      <c r="I74" s="127"/>
      <c r="J74" s="127"/>
      <c r="K74" s="127"/>
      <c r="L74" s="127"/>
      <c r="M74" s="127"/>
      <c r="N74" s="127"/>
      <c r="O74" s="221"/>
      <c r="P74" s="127"/>
      <c r="Q74" s="127"/>
    </row>
    <row r="75" spans="1:17" s="81" customFormat="1" ht="22.5" customHeight="1">
      <c r="A75" s="20">
        <v>223</v>
      </c>
      <c r="B75" s="21" t="s">
        <v>261</v>
      </c>
      <c r="C75" s="20" t="s">
        <v>892</v>
      </c>
      <c r="D75" s="22" t="s">
        <v>923</v>
      </c>
      <c r="E75" s="45">
        <v>1000</v>
      </c>
      <c r="F75" s="45">
        <v>490.12</v>
      </c>
      <c r="G75" s="45">
        <v>1000</v>
      </c>
      <c r="H75" s="45">
        <f t="shared" si="3"/>
        <v>49.012</v>
      </c>
      <c r="I75" s="127"/>
      <c r="J75" s="127"/>
      <c r="K75" s="221"/>
      <c r="L75" s="127"/>
      <c r="M75" s="127"/>
      <c r="N75" s="127"/>
      <c r="O75" s="127"/>
      <c r="P75" s="127"/>
      <c r="Q75" s="127"/>
    </row>
    <row r="76" spans="1:17" s="81" customFormat="1" ht="22.5" customHeight="1">
      <c r="A76" s="20">
        <v>223</v>
      </c>
      <c r="B76" s="21" t="s">
        <v>262</v>
      </c>
      <c r="C76" s="20" t="s">
        <v>892</v>
      </c>
      <c r="D76" s="22" t="s">
        <v>537</v>
      </c>
      <c r="E76" s="45">
        <v>0</v>
      </c>
      <c r="F76" s="45">
        <v>0</v>
      </c>
      <c r="G76" s="45">
        <v>0</v>
      </c>
      <c r="H76" s="45">
        <f t="shared" si="3"/>
        <v>0</v>
      </c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s="81" customFormat="1" ht="22.5" customHeight="1">
      <c r="A77" s="20">
        <v>223</v>
      </c>
      <c r="B77" s="21" t="s">
        <v>263</v>
      </c>
      <c r="C77" s="20" t="s">
        <v>892</v>
      </c>
      <c r="D77" s="22" t="s">
        <v>415</v>
      </c>
      <c r="E77" s="45">
        <v>2500</v>
      </c>
      <c r="F77" s="45">
        <v>9981.37</v>
      </c>
      <c r="G77" s="45">
        <v>2500</v>
      </c>
      <c r="H77" s="45">
        <f t="shared" si="3"/>
        <v>399.25480000000005</v>
      </c>
      <c r="I77" s="127"/>
      <c r="J77" s="127"/>
      <c r="K77" s="127"/>
      <c r="L77" s="127"/>
      <c r="M77" s="127"/>
      <c r="N77" s="127"/>
      <c r="O77" s="127"/>
      <c r="P77" s="127"/>
      <c r="Q77" s="127"/>
    </row>
    <row r="78" spans="1:17" s="81" customFormat="1" ht="22.5" customHeight="1">
      <c r="A78" s="20">
        <v>223</v>
      </c>
      <c r="B78" s="21" t="s">
        <v>416</v>
      </c>
      <c r="C78" s="20" t="s">
        <v>892</v>
      </c>
      <c r="D78" s="22" t="s">
        <v>417</v>
      </c>
      <c r="E78" s="45">
        <v>3000</v>
      </c>
      <c r="F78" s="45">
        <v>4582</v>
      </c>
      <c r="G78" s="45">
        <v>3000</v>
      </c>
      <c r="H78" s="45">
        <f t="shared" si="3"/>
        <v>152.73333333333335</v>
      </c>
      <c r="I78" s="127"/>
      <c r="J78" s="127"/>
      <c r="K78" s="127"/>
      <c r="L78" s="127"/>
      <c r="M78" s="127"/>
      <c r="N78" s="127"/>
      <c r="O78" s="127"/>
      <c r="P78" s="127"/>
      <c r="Q78" s="127"/>
    </row>
    <row r="79" spans="1:17" s="81" customFormat="1" ht="22.5" customHeight="1">
      <c r="A79" s="20">
        <v>223001</v>
      </c>
      <c r="B79" s="21" t="s">
        <v>418</v>
      </c>
      <c r="C79" s="20" t="s">
        <v>892</v>
      </c>
      <c r="D79" s="22" t="s">
        <v>419</v>
      </c>
      <c r="E79" s="45">
        <v>0</v>
      </c>
      <c r="F79" s="45">
        <v>171</v>
      </c>
      <c r="G79" s="45">
        <v>0</v>
      </c>
      <c r="H79" s="45">
        <f t="shared" si="3"/>
        <v>0</v>
      </c>
      <c r="I79" s="127"/>
      <c r="J79" s="127"/>
      <c r="K79" s="127"/>
      <c r="L79" s="127"/>
      <c r="M79" s="127"/>
      <c r="N79" s="127"/>
      <c r="O79" s="127"/>
      <c r="P79" s="127"/>
      <c r="Q79" s="127"/>
    </row>
    <row r="80" spans="1:17" s="81" customFormat="1" ht="22.5" customHeight="1">
      <c r="A80" s="20"/>
      <c r="B80" s="21" t="s">
        <v>957</v>
      </c>
      <c r="C80" s="20" t="s">
        <v>892</v>
      </c>
      <c r="D80" s="22"/>
      <c r="E80" s="45"/>
      <c r="F80" s="45"/>
      <c r="G80" s="45"/>
      <c r="H80" s="45">
        <f t="shared" si="3"/>
        <v>0</v>
      </c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s="81" customFormat="1" ht="22.5" customHeight="1">
      <c r="A81" s="40"/>
      <c r="B81" s="161">
        <v>40391</v>
      </c>
      <c r="C81" s="42" t="s">
        <v>389</v>
      </c>
      <c r="D81" s="94" t="s">
        <v>264</v>
      </c>
      <c r="E81" s="44">
        <f>SUM(E82)</f>
        <v>3000</v>
      </c>
      <c r="F81" s="44">
        <f>SUM(F82)</f>
        <v>2861</v>
      </c>
      <c r="G81" s="44">
        <f>SUM(G82)</f>
        <v>3000</v>
      </c>
      <c r="H81" s="44">
        <f t="shared" si="3"/>
        <v>95.36666666666666</v>
      </c>
      <c r="I81" s="127"/>
      <c r="J81" s="127"/>
      <c r="K81" s="127"/>
      <c r="L81" s="127"/>
      <c r="M81" s="127"/>
      <c r="N81" s="127"/>
      <c r="O81" s="127"/>
      <c r="P81" s="127"/>
      <c r="Q81" s="127"/>
    </row>
    <row r="82" spans="1:17" s="81" customFormat="1" ht="22.5" customHeight="1">
      <c r="A82" s="20">
        <v>229</v>
      </c>
      <c r="B82" s="21" t="s">
        <v>265</v>
      </c>
      <c r="C82" s="20" t="s">
        <v>892</v>
      </c>
      <c r="D82" s="22" t="s">
        <v>420</v>
      </c>
      <c r="E82" s="102">
        <v>3000</v>
      </c>
      <c r="F82" s="102">
        <v>2861</v>
      </c>
      <c r="G82" s="102">
        <v>3000</v>
      </c>
      <c r="H82" s="45">
        <f t="shared" si="3"/>
        <v>95.36666666666666</v>
      </c>
      <c r="I82" s="127"/>
      <c r="J82" s="127"/>
      <c r="K82" s="127"/>
      <c r="L82" s="127"/>
      <c r="M82" s="127"/>
      <c r="N82" s="127"/>
      <c r="O82" s="127"/>
      <c r="P82" s="127"/>
      <c r="Q82" s="127"/>
    </row>
    <row r="83" spans="1:17" s="81" customFormat="1" ht="22.5" customHeight="1">
      <c r="A83" s="104"/>
      <c r="B83" s="104"/>
      <c r="C83" s="104"/>
      <c r="D83" s="48" t="s">
        <v>378</v>
      </c>
      <c r="E83" s="50">
        <f>SUM(E81,E71,E69,E66)</f>
        <v>75900</v>
      </c>
      <c r="F83" s="50">
        <f>SUM(F81,F71,F69,F66)</f>
        <v>92779.08</v>
      </c>
      <c r="G83" s="50">
        <f>SUM(G81,G71,G69,G66)</f>
        <v>75900</v>
      </c>
      <c r="H83" s="50">
        <f t="shared" si="3"/>
        <v>122.23857707509882</v>
      </c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s="81" customFormat="1" ht="8.25">
      <c r="A84" s="115"/>
      <c r="B84" s="115"/>
      <c r="C84" s="115"/>
      <c r="D84" s="115"/>
      <c r="E84" s="160"/>
      <c r="F84" s="160"/>
      <c r="G84" s="160"/>
      <c r="H84" s="160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s="81" customFormat="1" ht="8.25">
      <c r="A85" s="334" t="s">
        <v>979</v>
      </c>
      <c r="B85" s="334"/>
      <c r="C85" s="334"/>
      <c r="D85" s="334"/>
      <c r="E85" s="334"/>
      <c r="F85" s="334"/>
      <c r="G85" s="334"/>
      <c r="H85" s="335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s="81" customFormat="1" ht="30" customHeight="1">
      <c r="A86" s="336" t="s">
        <v>469</v>
      </c>
      <c r="B86" s="337"/>
      <c r="C86" s="337"/>
      <c r="D86" s="337"/>
      <c r="E86" s="337"/>
      <c r="F86" s="337"/>
      <c r="G86" s="337"/>
      <c r="H86" s="33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s="81" customFormat="1" ht="36" customHeight="1">
      <c r="A87" s="337"/>
      <c r="B87" s="337"/>
      <c r="C87" s="337"/>
      <c r="D87" s="337"/>
      <c r="E87" s="337"/>
      <c r="F87" s="337"/>
      <c r="G87" s="337"/>
      <c r="H87" s="33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s="81" customFormat="1" ht="8.25">
      <c r="A88" s="115"/>
      <c r="B88" s="115"/>
      <c r="C88" s="115"/>
      <c r="D88" s="115"/>
      <c r="E88" s="160"/>
      <c r="F88" s="160"/>
      <c r="G88" s="160"/>
      <c r="H88" s="160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s="81" customFormat="1" ht="22.5" customHeight="1">
      <c r="A89" s="95" t="s">
        <v>382</v>
      </c>
      <c r="B89" s="97" t="s">
        <v>383</v>
      </c>
      <c r="C89" s="97" t="s">
        <v>384</v>
      </c>
      <c r="D89" s="98" t="s">
        <v>374</v>
      </c>
      <c r="E89" s="95" t="s">
        <v>376</v>
      </c>
      <c r="F89" s="95" t="s">
        <v>152</v>
      </c>
      <c r="G89" s="95" t="s">
        <v>153</v>
      </c>
      <c r="H89" s="95" t="s">
        <v>377</v>
      </c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s="81" customFormat="1" ht="22.5" customHeight="1">
      <c r="A90" s="86" t="s">
        <v>266</v>
      </c>
      <c r="B90" s="86" t="s">
        <v>267</v>
      </c>
      <c r="C90" s="14" t="s">
        <v>387</v>
      </c>
      <c r="D90" s="15" t="s">
        <v>268</v>
      </c>
      <c r="E90" s="39"/>
      <c r="F90" s="39"/>
      <c r="G90" s="39"/>
      <c r="H90" s="39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s="81" customFormat="1" ht="22.5" customHeight="1">
      <c r="A91" s="40"/>
      <c r="B91" s="161">
        <v>40513</v>
      </c>
      <c r="C91" s="42" t="s">
        <v>389</v>
      </c>
      <c r="D91" s="94" t="s">
        <v>269</v>
      </c>
      <c r="E91" s="44">
        <f>SUM(E92:E93)</f>
        <v>0</v>
      </c>
      <c r="F91" s="44">
        <f>SUM(F92:F93)</f>
        <v>0</v>
      </c>
      <c r="G91" s="44">
        <f>SUM(G92:G93)</f>
        <v>0</v>
      </c>
      <c r="H91" s="44">
        <f>IF(E91=0,,F91/E91*100)</f>
        <v>0</v>
      </c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s="81" customFormat="1" ht="22.5" customHeight="1">
      <c r="A92" s="20">
        <v>312001</v>
      </c>
      <c r="B92" s="21" t="s">
        <v>270</v>
      </c>
      <c r="C92" s="20" t="s">
        <v>421</v>
      </c>
      <c r="D92" s="30" t="s">
        <v>925</v>
      </c>
      <c r="E92" s="46"/>
      <c r="F92" s="162"/>
      <c r="G92" s="162"/>
      <c r="H92" s="162">
        <f>IF(E92=0,,F92/E92*100)</f>
        <v>0</v>
      </c>
      <c r="I92" s="127"/>
      <c r="J92" s="127"/>
      <c r="K92" s="127"/>
      <c r="L92" s="250"/>
      <c r="M92" s="127"/>
      <c r="N92" s="127"/>
      <c r="O92" s="127"/>
      <c r="P92" s="127"/>
      <c r="Q92" s="127"/>
    </row>
    <row r="93" spans="1:17" s="81" customFormat="1" ht="22.5" customHeight="1">
      <c r="A93" s="20">
        <v>312001</v>
      </c>
      <c r="B93" s="21" t="s">
        <v>423</v>
      </c>
      <c r="C93" s="20" t="s">
        <v>1408</v>
      </c>
      <c r="D93" s="30" t="s">
        <v>424</v>
      </c>
      <c r="E93" s="45"/>
      <c r="F93" s="162"/>
      <c r="G93" s="162"/>
      <c r="H93" s="162">
        <f>IF(E93=0,,F93/E93*100)</f>
        <v>0</v>
      </c>
      <c r="I93" s="127"/>
      <c r="J93" s="127"/>
      <c r="K93" s="127"/>
      <c r="L93" s="250"/>
      <c r="M93" s="127"/>
      <c r="N93" s="127"/>
      <c r="O93" s="127"/>
      <c r="P93" s="127"/>
      <c r="Q93" s="127"/>
    </row>
    <row r="94" spans="1:17" s="81" customFormat="1" ht="22.5" customHeight="1">
      <c r="A94" s="40"/>
      <c r="B94" s="163">
        <v>41275</v>
      </c>
      <c r="C94" s="42" t="s">
        <v>389</v>
      </c>
      <c r="D94" s="94" t="s">
        <v>271</v>
      </c>
      <c r="E94" s="44">
        <f>SUM(E95:E134)</f>
        <v>1358232</v>
      </c>
      <c r="F94" s="44">
        <f>SUM(F95:F134)</f>
        <v>1452902.15</v>
      </c>
      <c r="G94" s="44">
        <f>SUM(G95:G134)</f>
        <v>1359440</v>
      </c>
      <c r="H94" s="44">
        <f>IF(F94=0,,F94/E94*100)</f>
        <v>106.97010157322164</v>
      </c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s="81" customFormat="1" ht="22.5" customHeight="1">
      <c r="A95" s="20">
        <v>312</v>
      </c>
      <c r="B95" s="21" t="s">
        <v>272</v>
      </c>
      <c r="C95" s="20" t="s">
        <v>892</v>
      </c>
      <c r="D95" s="30" t="s">
        <v>1818</v>
      </c>
      <c r="E95" s="45">
        <v>1003852</v>
      </c>
      <c r="F95" s="45">
        <v>1030504</v>
      </c>
      <c r="G95" s="162">
        <v>987411</v>
      </c>
      <c r="H95" s="45">
        <f>IF(E95=0,,F95/E95*100)</f>
        <v>102.65497304383516</v>
      </c>
      <c r="I95" s="127"/>
      <c r="J95" s="127"/>
      <c r="K95" s="127"/>
      <c r="L95" s="127"/>
      <c r="M95" s="221"/>
      <c r="N95" s="127"/>
      <c r="O95" s="127"/>
      <c r="P95" s="127"/>
      <c r="Q95" s="127"/>
    </row>
    <row r="96" spans="1:17" s="81" customFormat="1" ht="22.5" customHeight="1">
      <c r="A96" s="20">
        <v>312</v>
      </c>
      <c r="B96" s="21" t="s">
        <v>273</v>
      </c>
      <c r="C96" s="20" t="s">
        <v>892</v>
      </c>
      <c r="D96" s="30" t="s">
        <v>1819</v>
      </c>
      <c r="E96" s="45">
        <v>9800</v>
      </c>
      <c r="F96" s="45">
        <v>10122.63</v>
      </c>
      <c r="G96" s="162">
        <v>9800</v>
      </c>
      <c r="H96" s="45">
        <f aca="true" t="shared" si="4" ref="H96:H103">IF(E96=0,,F96/E96*100)</f>
        <v>103.29214285714285</v>
      </c>
      <c r="I96" s="127"/>
      <c r="J96" s="221"/>
      <c r="K96" s="127"/>
      <c r="L96" s="127"/>
      <c r="M96" s="127"/>
      <c r="N96" s="127"/>
      <c r="O96" s="127"/>
      <c r="P96" s="127"/>
      <c r="Q96" s="127"/>
    </row>
    <row r="97" spans="1:17" s="81" customFormat="1" ht="22.5" customHeight="1">
      <c r="A97" s="20">
        <v>312</v>
      </c>
      <c r="B97" s="21" t="s">
        <v>1842</v>
      </c>
      <c r="C97" s="20" t="s">
        <v>892</v>
      </c>
      <c r="D97" s="22" t="s">
        <v>1820</v>
      </c>
      <c r="E97" s="45">
        <v>7374</v>
      </c>
      <c r="F97" s="45">
        <v>7377.69</v>
      </c>
      <c r="G97" s="162">
        <v>7374</v>
      </c>
      <c r="H97" s="45">
        <f t="shared" si="4"/>
        <v>100.05004068348251</v>
      </c>
      <c r="I97" s="127"/>
      <c r="J97" s="127"/>
      <c r="K97" s="221"/>
      <c r="L97" s="127"/>
      <c r="M97" s="127"/>
      <c r="N97" s="127"/>
      <c r="O97" s="127"/>
      <c r="P97" s="127"/>
      <c r="Q97" s="127"/>
    </row>
    <row r="98" spans="1:17" s="81" customFormat="1" ht="22.5" customHeight="1">
      <c r="A98" s="20">
        <v>312001</v>
      </c>
      <c r="B98" s="21" t="s">
        <v>1843</v>
      </c>
      <c r="C98" s="20" t="s">
        <v>892</v>
      </c>
      <c r="D98" s="22" t="s">
        <v>1821</v>
      </c>
      <c r="E98" s="45">
        <v>2600</v>
      </c>
      <c r="F98" s="45">
        <v>2617.89</v>
      </c>
      <c r="G98" s="162">
        <v>2600</v>
      </c>
      <c r="H98" s="45">
        <f t="shared" si="4"/>
        <v>100.6880769230769</v>
      </c>
      <c r="I98" s="127"/>
      <c r="J98" s="127"/>
      <c r="K98" s="127"/>
      <c r="L98" s="127"/>
      <c r="M98" s="127"/>
      <c r="N98" s="127"/>
      <c r="O98" s="127"/>
      <c r="P98" s="127"/>
      <c r="Q98" s="127"/>
    </row>
    <row r="99" spans="1:17" s="81" customFormat="1" ht="22.5" customHeight="1">
      <c r="A99" s="20">
        <v>312001</v>
      </c>
      <c r="B99" s="21" t="s">
        <v>1844</v>
      </c>
      <c r="C99" s="20" t="s">
        <v>892</v>
      </c>
      <c r="D99" s="22" t="s">
        <v>933</v>
      </c>
      <c r="E99" s="45">
        <v>0</v>
      </c>
      <c r="F99" s="45">
        <v>0</v>
      </c>
      <c r="G99" s="45">
        <v>0</v>
      </c>
      <c r="H99" s="45">
        <f t="shared" si="4"/>
        <v>0</v>
      </c>
      <c r="I99" s="127"/>
      <c r="J99" s="127"/>
      <c r="K99" s="127"/>
      <c r="L99" s="127"/>
      <c r="M99" s="127"/>
      <c r="N99" s="127"/>
      <c r="O99" s="127"/>
      <c r="P99" s="127"/>
      <c r="Q99" s="127"/>
    </row>
    <row r="100" spans="1:17" s="81" customFormat="1" ht="22.5" customHeight="1">
      <c r="A100" s="20">
        <v>312001</v>
      </c>
      <c r="B100" s="21" t="s">
        <v>1845</v>
      </c>
      <c r="C100" s="20" t="s">
        <v>892</v>
      </c>
      <c r="D100" s="22" t="s">
        <v>1827</v>
      </c>
      <c r="E100" s="45">
        <v>900</v>
      </c>
      <c r="F100" s="45">
        <v>743.48</v>
      </c>
      <c r="G100" s="162">
        <v>900</v>
      </c>
      <c r="H100" s="45">
        <f t="shared" si="4"/>
        <v>82.60888888888888</v>
      </c>
      <c r="I100" s="127"/>
      <c r="J100" s="127"/>
      <c r="K100" s="127"/>
      <c r="L100" s="127"/>
      <c r="M100" s="127"/>
      <c r="N100" s="127"/>
      <c r="O100" s="127"/>
      <c r="P100" s="127"/>
      <c r="Q100" s="127"/>
    </row>
    <row r="101" spans="1:17" s="81" customFormat="1" ht="22.5" customHeight="1">
      <c r="A101" s="20">
        <v>312001</v>
      </c>
      <c r="B101" s="21" t="s">
        <v>1846</v>
      </c>
      <c r="C101" s="20" t="s">
        <v>892</v>
      </c>
      <c r="D101" s="22" t="s">
        <v>953</v>
      </c>
      <c r="E101" s="45">
        <v>0</v>
      </c>
      <c r="F101" s="45">
        <v>0</v>
      </c>
      <c r="G101" s="45">
        <v>0</v>
      </c>
      <c r="H101" s="45">
        <f t="shared" si="4"/>
        <v>0</v>
      </c>
      <c r="I101" s="127"/>
      <c r="J101" s="1"/>
      <c r="K101" s="127"/>
      <c r="L101" s="127"/>
      <c r="M101" s="127"/>
      <c r="N101" s="127"/>
      <c r="O101" s="127"/>
      <c r="P101" s="127"/>
      <c r="Q101" s="127"/>
    </row>
    <row r="102" spans="1:17" s="81" customFormat="1" ht="22.5" customHeight="1">
      <c r="A102" s="20">
        <v>312001</v>
      </c>
      <c r="B102" s="21" t="s">
        <v>1847</v>
      </c>
      <c r="C102" s="20" t="s">
        <v>892</v>
      </c>
      <c r="D102" s="22" t="s">
        <v>934</v>
      </c>
      <c r="E102" s="45">
        <v>0</v>
      </c>
      <c r="F102" s="45">
        <v>0</v>
      </c>
      <c r="G102" s="45">
        <v>0</v>
      </c>
      <c r="H102" s="45">
        <f t="shared" si="4"/>
        <v>0</v>
      </c>
      <c r="I102" s="127"/>
      <c r="J102" s="127"/>
      <c r="K102" s="127"/>
      <c r="L102" s="127"/>
      <c r="M102" s="127"/>
      <c r="N102" s="127"/>
      <c r="O102" s="127"/>
      <c r="P102" s="127"/>
      <c r="Q102" s="127"/>
    </row>
    <row r="103" spans="1:17" s="81" customFormat="1" ht="22.5" customHeight="1">
      <c r="A103" s="20">
        <v>312001</v>
      </c>
      <c r="B103" s="21" t="s">
        <v>1848</v>
      </c>
      <c r="C103" s="20" t="s">
        <v>892</v>
      </c>
      <c r="D103" s="22" t="s">
        <v>1822</v>
      </c>
      <c r="E103" s="45">
        <v>0</v>
      </c>
      <c r="F103" s="45">
        <v>0</v>
      </c>
      <c r="G103" s="45">
        <v>0</v>
      </c>
      <c r="H103" s="45">
        <f t="shared" si="4"/>
        <v>0</v>
      </c>
      <c r="I103" s="127"/>
      <c r="J103" s="127"/>
      <c r="K103" s="127"/>
      <c r="L103" s="127"/>
      <c r="M103" s="127"/>
      <c r="N103" s="127"/>
      <c r="O103" s="127"/>
      <c r="P103" s="127"/>
      <c r="Q103" s="127"/>
    </row>
    <row r="104" spans="1:17" s="81" customFormat="1" ht="22.5" customHeight="1">
      <c r="A104" s="20">
        <v>312001</v>
      </c>
      <c r="B104" s="21" t="s">
        <v>1849</v>
      </c>
      <c r="C104" s="20" t="s">
        <v>892</v>
      </c>
      <c r="D104" s="22" t="s">
        <v>538</v>
      </c>
      <c r="E104" s="45">
        <v>0</v>
      </c>
      <c r="F104" s="45">
        <v>0</v>
      </c>
      <c r="G104" s="45">
        <v>0</v>
      </c>
      <c r="H104" s="45">
        <f aca="true" t="shared" si="5" ref="H104:H127">IF(E104=0,,F104/E104*100)</f>
        <v>0</v>
      </c>
      <c r="I104" s="127"/>
      <c r="J104" s="127"/>
      <c r="K104" s="127"/>
      <c r="L104" s="127"/>
      <c r="M104" s="127"/>
      <c r="N104" s="127"/>
      <c r="O104" s="127"/>
      <c r="P104" s="127"/>
      <c r="Q104" s="127"/>
    </row>
    <row r="105" spans="1:17" s="81" customFormat="1" ht="22.5" customHeight="1">
      <c r="A105" s="20">
        <v>312001</v>
      </c>
      <c r="B105" s="21" t="s">
        <v>1850</v>
      </c>
      <c r="C105" s="20" t="s">
        <v>892</v>
      </c>
      <c r="D105" s="22" t="s">
        <v>1823</v>
      </c>
      <c r="E105" s="45">
        <v>420</v>
      </c>
      <c r="F105" s="45">
        <v>342.71</v>
      </c>
      <c r="G105" s="162">
        <v>420</v>
      </c>
      <c r="H105" s="45">
        <f t="shared" si="5"/>
        <v>81.59761904761905</v>
      </c>
      <c r="I105" s="127"/>
      <c r="J105" s="127"/>
      <c r="K105" s="127"/>
      <c r="L105" s="127"/>
      <c r="M105" s="127"/>
      <c r="N105" s="127"/>
      <c r="O105" s="127"/>
      <c r="P105" s="127"/>
      <c r="Q105" s="127"/>
    </row>
    <row r="106" spans="1:17" s="81" customFormat="1" ht="22.5" customHeight="1">
      <c r="A106" s="20">
        <v>312001</v>
      </c>
      <c r="B106" s="21" t="s">
        <v>1851</v>
      </c>
      <c r="C106" s="20" t="s">
        <v>892</v>
      </c>
      <c r="D106" s="22" t="s">
        <v>1824</v>
      </c>
      <c r="E106" s="45">
        <v>2030</v>
      </c>
      <c r="F106" s="45">
        <v>1527.2</v>
      </c>
      <c r="G106" s="162">
        <v>2030</v>
      </c>
      <c r="H106" s="45">
        <f t="shared" si="5"/>
        <v>75.23152709359606</v>
      </c>
      <c r="I106" s="127"/>
      <c r="J106" s="127"/>
      <c r="K106" s="127"/>
      <c r="L106" s="127"/>
      <c r="M106" s="127"/>
      <c r="N106" s="127"/>
      <c r="O106" s="127"/>
      <c r="P106" s="127"/>
      <c r="Q106" s="127"/>
    </row>
    <row r="107" spans="1:17" s="81" customFormat="1" ht="22.5" customHeight="1">
      <c r="A107" s="20">
        <v>312001</v>
      </c>
      <c r="B107" s="21" t="s">
        <v>1852</v>
      </c>
      <c r="C107" s="20" t="s">
        <v>892</v>
      </c>
      <c r="D107" s="22" t="s">
        <v>1825</v>
      </c>
      <c r="E107" s="45">
        <v>9000</v>
      </c>
      <c r="F107" s="45">
        <v>7505.72</v>
      </c>
      <c r="G107" s="162">
        <v>9000</v>
      </c>
      <c r="H107" s="45">
        <f t="shared" si="5"/>
        <v>83.39688888888888</v>
      </c>
      <c r="I107" s="127"/>
      <c r="J107" s="127"/>
      <c r="K107" s="127"/>
      <c r="L107" s="127"/>
      <c r="M107" s="127"/>
      <c r="N107" s="127"/>
      <c r="O107" s="127"/>
      <c r="P107" s="127"/>
      <c r="Q107" s="127"/>
    </row>
    <row r="108" spans="1:17" s="81" customFormat="1" ht="22.5" customHeight="1">
      <c r="A108" s="20">
        <v>312001</v>
      </c>
      <c r="B108" s="21" t="s">
        <v>1853</v>
      </c>
      <c r="C108" s="20" t="s">
        <v>892</v>
      </c>
      <c r="D108" s="22" t="s">
        <v>1826</v>
      </c>
      <c r="E108" s="45">
        <v>6550</v>
      </c>
      <c r="F108" s="45">
        <v>6563.64</v>
      </c>
      <c r="G108" s="162">
        <v>6550</v>
      </c>
      <c r="H108" s="45">
        <f t="shared" si="5"/>
        <v>100.20824427480916</v>
      </c>
      <c r="I108" s="127"/>
      <c r="J108" s="127"/>
      <c r="K108" s="127"/>
      <c r="L108" s="127"/>
      <c r="M108" s="127"/>
      <c r="N108" s="127"/>
      <c r="O108" s="127"/>
      <c r="P108" s="127"/>
      <c r="Q108" s="127"/>
    </row>
    <row r="109" spans="1:17" s="81" customFormat="1" ht="22.5" customHeight="1">
      <c r="A109" s="20">
        <v>312001</v>
      </c>
      <c r="B109" s="21" t="s">
        <v>1854</v>
      </c>
      <c r="C109" s="20" t="s">
        <v>892</v>
      </c>
      <c r="D109" s="30" t="s">
        <v>935</v>
      </c>
      <c r="E109" s="45">
        <v>7200</v>
      </c>
      <c r="F109" s="45">
        <v>9100</v>
      </c>
      <c r="G109" s="162">
        <v>9000</v>
      </c>
      <c r="H109" s="45">
        <f t="shared" si="5"/>
        <v>126.38888888888889</v>
      </c>
      <c r="I109" s="127"/>
      <c r="J109" s="127"/>
      <c r="K109" s="127"/>
      <c r="L109" s="127"/>
      <c r="M109" s="127"/>
      <c r="N109" s="127"/>
      <c r="O109" s="127"/>
      <c r="P109" s="127"/>
      <c r="Q109" s="127"/>
    </row>
    <row r="110" spans="1:17" s="81" customFormat="1" ht="22.5" customHeight="1">
      <c r="A110" s="20">
        <v>312002</v>
      </c>
      <c r="B110" s="21" t="s">
        <v>1855</v>
      </c>
      <c r="C110" s="20" t="s">
        <v>892</v>
      </c>
      <c r="D110" s="22" t="s">
        <v>1828</v>
      </c>
      <c r="E110" s="45">
        <v>12893</v>
      </c>
      <c r="F110" s="45">
        <v>12893.07</v>
      </c>
      <c r="G110" s="162">
        <v>12500</v>
      </c>
      <c r="H110" s="45">
        <f t="shared" si="5"/>
        <v>100.00054293027223</v>
      </c>
      <c r="I110" s="127"/>
      <c r="J110" s="127"/>
      <c r="K110" s="127"/>
      <c r="L110" s="127"/>
      <c r="M110" s="127"/>
      <c r="N110" s="127"/>
      <c r="O110" s="127"/>
      <c r="P110" s="127"/>
      <c r="Q110" s="127"/>
    </row>
    <row r="111" spans="1:17" s="81" customFormat="1" ht="22.5" customHeight="1">
      <c r="A111" s="20">
        <v>312001</v>
      </c>
      <c r="B111" s="21" t="s">
        <v>1856</v>
      </c>
      <c r="C111" s="20" t="s">
        <v>892</v>
      </c>
      <c r="D111" s="22" t="s">
        <v>1829</v>
      </c>
      <c r="E111" s="45">
        <v>19201</v>
      </c>
      <c r="F111" s="45">
        <v>17405</v>
      </c>
      <c r="G111" s="162">
        <v>19201</v>
      </c>
      <c r="H111" s="45">
        <f t="shared" si="5"/>
        <v>90.6463205041404</v>
      </c>
      <c r="I111" s="127"/>
      <c r="J111" s="127"/>
      <c r="K111" s="127"/>
      <c r="L111" s="127"/>
      <c r="M111" s="127"/>
      <c r="N111" s="127"/>
      <c r="O111" s="127"/>
      <c r="P111" s="127"/>
      <c r="Q111" s="127"/>
    </row>
    <row r="112" spans="1:17" s="81" customFormat="1" ht="22.5" customHeight="1">
      <c r="A112" s="20">
        <v>312001</v>
      </c>
      <c r="B112" s="21" t="s">
        <v>968</v>
      </c>
      <c r="C112" s="20" t="s">
        <v>892</v>
      </c>
      <c r="D112" s="22" t="s">
        <v>563</v>
      </c>
      <c r="E112" s="45">
        <v>0</v>
      </c>
      <c r="F112" s="45">
        <v>154.62</v>
      </c>
      <c r="G112" s="162">
        <v>0</v>
      </c>
      <c r="H112" s="45">
        <f t="shared" si="5"/>
        <v>0</v>
      </c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1:17" s="81" customFormat="1" ht="22.5" customHeight="1">
      <c r="A113" s="20">
        <v>312001</v>
      </c>
      <c r="B113" s="21" t="s">
        <v>969</v>
      </c>
      <c r="C113" s="20" t="s">
        <v>892</v>
      </c>
      <c r="D113" s="22" t="s">
        <v>539</v>
      </c>
      <c r="E113" s="45">
        <v>10800</v>
      </c>
      <c r="F113" s="45">
        <v>19519.98</v>
      </c>
      <c r="G113" s="162">
        <v>7400</v>
      </c>
      <c r="H113" s="45">
        <f t="shared" si="5"/>
        <v>180.74055555555555</v>
      </c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1:17" s="81" customFormat="1" ht="22.5" customHeight="1">
      <c r="A114" s="20">
        <v>312001</v>
      </c>
      <c r="B114" s="21" t="s">
        <v>970</v>
      </c>
      <c r="C114" s="20" t="s">
        <v>1519</v>
      </c>
      <c r="D114" s="22" t="s">
        <v>936</v>
      </c>
      <c r="E114" s="45">
        <v>1000</v>
      </c>
      <c r="F114" s="45">
        <v>6400.52</v>
      </c>
      <c r="G114" s="162">
        <v>5000</v>
      </c>
      <c r="H114" s="45">
        <f t="shared" si="5"/>
        <v>640.052</v>
      </c>
      <c r="I114" s="127"/>
      <c r="J114" s="127"/>
      <c r="K114" s="127"/>
      <c r="L114" s="127"/>
      <c r="M114" s="127"/>
      <c r="N114" s="127"/>
      <c r="O114" s="127"/>
      <c r="P114" s="127"/>
      <c r="Q114" s="127"/>
    </row>
    <row r="115" spans="1:17" s="81" customFormat="1" ht="22.5" customHeight="1">
      <c r="A115" s="20">
        <v>312001</v>
      </c>
      <c r="B115" s="21" t="s">
        <v>971</v>
      </c>
      <c r="C115" s="20" t="s">
        <v>892</v>
      </c>
      <c r="D115" s="22" t="s">
        <v>937</v>
      </c>
      <c r="E115" s="45">
        <v>1623</v>
      </c>
      <c r="F115" s="45">
        <v>1623.78</v>
      </c>
      <c r="G115" s="162">
        <v>1623</v>
      </c>
      <c r="H115" s="45">
        <f t="shared" si="5"/>
        <v>100.04805914972272</v>
      </c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1:17" s="81" customFormat="1" ht="22.5" customHeight="1">
      <c r="A116" s="20">
        <v>312001</v>
      </c>
      <c r="B116" s="21" t="s">
        <v>972</v>
      </c>
      <c r="C116" s="20" t="s">
        <v>892</v>
      </c>
      <c r="D116" s="22" t="s">
        <v>938</v>
      </c>
      <c r="E116" s="45">
        <v>1321</v>
      </c>
      <c r="F116" s="45">
        <v>1321.53</v>
      </c>
      <c r="G116" s="162">
        <v>1321</v>
      </c>
      <c r="H116" s="45">
        <f t="shared" si="5"/>
        <v>100.04012112036335</v>
      </c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1:17" s="81" customFormat="1" ht="22.5" customHeight="1">
      <c r="A117" s="20">
        <v>312001</v>
      </c>
      <c r="B117" s="21" t="s">
        <v>973</v>
      </c>
      <c r="C117" s="20" t="s">
        <v>892</v>
      </c>
      <c r="D117" s="30" t="s">
        <v>939</v>
      </c>
      <c r="E117" s="45">
        <v>51468</v>
      </c>
      <c r="F117" s="45">
        <v>0</v>
      </c>
      <c r="G117" s="162">
        <v>0</v>
      </c>
      <c r="H117" s="45">
        <f t="shared" si="5"/>
        <v>0</v>
      </c>
      <c r="I117" s="127"/>
      <c r="J117" s="127"/>
      <c r="K117" s="127"/>
      <c r="L117" s="127"/>
      <c r="M117" s="127"/>
      <c r="N117" s="127"/>
      <c r="O117" s="127"/>
      <c r="P117" s="127"/>
      <c r="Q117" s="127"/>
    </row>
    <row r="118" spans="1:17" s="81" customFormat="1" ht="22.5" customHeight="1">
      <c r="A118" s="20">
        <v>312001</v>
      </c>
      <c r="B118" s="21" t="s">
        <v>974</v>
      </c>
      <c r="C118" s="20" t="s">
        <v>892</v>
      </c>
      <c r="D118" s="22" t="s">
        <v>1830</v>
      </c>
      <c r="E118" s="45">
        <v>1800</v>
      </c>
      <c r="F118" s="45">
        <v>2016</v>
      </c>
      <c r="G118" s="162">
        <v>1800</v>
      </c>
      <c r="H118" s="45">
        <f t="shared" si="5"/>
        <v>112.00000000000001</v>
      </c>
      <c r="I118" s="127"/>
      <c r="J118" s="127"/>
      <c r="K118" s="127"/>
      <c r="L118" s="127"/>
      <c r="M118" s="127"/>
      <c r="N118" s="127"/>
      <c r="O118" s="127"/>
      <c r="P118" s="127"/>
      <c r="Q118" s="127"/>
    </row>
    <row r="119" spans="1:17" s="81" customFormat="1" ht="22.5" customHeight="1">
      <c r="A119" s="20">
        <v>312001</v>
      </c>
      <c r="B119" s="21" t="s">
        <v>1817</v>
      </c>
      <c r="C119" s="20" t="s">
        <v>892</v>
      </c>
      <c r="D119" s="30" t="s">
        <v>540</v>
      </c>
      <c r="E119" s="45">
        <v>0</v>
      </c>
      <c r="F119" s="45">
        <v>3338</v>
      </c>
      <c r="G119" s="162">
        <v>0</v>
      </c>
      <c r="H119" s="45">
        <f t="shared" si="5"/>
        <v>0</v>
      </c>
      <c r="I119" s="127"/>
      <c r="J119" s="127"/>
      <c r="K119" s="127"/>
      <c r="L119" s="127"/>
      <c r="M119" s="127"/>
      <c r="N119" s="127"/>
      <c r="O119" s="127"/>
      <c r="P119" s="127"/>
      <c r="Q119" s="127"/>
    </row>
    <row r="120" spans="1:17" s="81" customFormat="1" ht="22.5" customHeight="1">
      <c r="A120" s="20">
        <v>312001</v>
      </c>
      <c r="B120" s="21" t="s">
        <v>926</v>
      </c>
      <c r="C120" s="20" t="s">
        <v>892</v>
      </c>
      <c r="D120" s="30" t="s">
        <v>541</v>
      </c>
      <c r="E120" s="45">
        <v>146400</v>
      </c>
      <c r="F120" s="45">
        <v>255360</v>
      </c>
      <c r="G120" s="162">
        <v>240110</v>
      </c>
      <c r="H120" s="45">
        <f t="shared" si="5"/>
        <v>174.42622950819674</v>
      </c>
      <c r="I120" s="127"/>
      <c r="J120" s="127"/>
      <c r="K120" s="127"/>
      <c r="L120" s="127"/>
      <c r="M120" s="127"/>
      <c r="N120" s="127"/>
      <c r="O120" s="127"/>
      <c r="P120" s="127"/>
      <c r="Q120" s="127"/>
    </row>
    <row r="121" spans="1:17" s="81" customFormat="1" ht="22.5" customHeight="1">
      <c r="A121" s="20">
        <v>312001</v>
      </c>
      <c r="B121" s="21" t="s">
        <v>927</v>
      </c>
      <c r="C121" s="20" t="s">
        <v>892</v>
      </c>
      <c r="D121" s="30" t="s">
        <v>1455</v>
      </c>
      <c r="E121" s="45">
        <v>26000</v>
      </c>
      <c r="F121" s="45">
        <v>0</v>
      </c>
      <c r="G121" s="162">
        <v>0</v>
      </c>
      <c r="H121" s="45">
        <f t="shared" si="5"/>
        <v>0</v>
      </c>
      <c r="I121" s="127"/>
      <c r="J121" s="127"/>
      <c r="K121" s="127"/>
      <c r="L121" s="127"/>
      <c r="M121" s="127"/>
      <c r="N121" s="127"/>
      <c r="O121" s="127"/>
      <c r="P121" s="127"/>
      <c r="Q121" s="127"/>
    </row>
    <row r="122" spans="1:17" s="81" customFormat="1" ht="22.5" customHeight="1">
      <c r="A122" s="20">
        <v>312001</v>
      </c>
      <c r="B122" s="21" t="s">
        <v>928</v>
      </c>
      <c r="C122" s="20" t="s">
        <v>892</v>
      </c>
      <c r="D122" s="30" t="s">
        <v>1831</v>
      </c>
      <c r="E122" s="45">
        <v>900</v>
      </c>
      <c r="F122" s="45">
        <v>906</v>
      </c>
      <c r="G122" s="162">
        <v>900</v>
      </c>
      <c r="H122" s="45">
        <f t="shared" si="5"/>
        <v>100.66666666666666</v>
      </c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1:17" s="81" customFormat="1" ht="22.5" customHeight="1">
      <c r="A123" s="20">
        <v>312001</v>
      </c>
      <c r="B123" s="21" t="s">
        <v>929</v>
      </c>
      <c r="C123" s="20" t="s">
        <v>892</v>
      </c>
      <c r="D123" s="30" t="s">
        <v>1832</v>
      </c>
      <c r="E123" s="45">
        <v>2426</v>
      </c>
      <c r="F123" s="45">
        <v>2425.81</v>
      </c>
      <c r="G123" s="162">
        <v>2426</v>
      </c>
      <c r="H123" s="45">
        <f t="shared" si="5"/>
        <v>99.9921681780709</v>
      </c>
      <c r="I123" s="127"/>
      <c r="J123" s="127"/>
      <c r="K123" s="127"/>
      <c r="L123" s="127"/>
      <c r="M123" s="127"/>
      <c r="N123" s="127"/>
      <c r="O123" s="127"/>
      <c r="P123" s="127"/>
      <c r="Q123" s="127"/>
    </row>
    <row r="124" spans="1:17" s="81" customFormat="1" ht="22.5" customHeight="1">
      <c r="A124" s="20">
        <v>312001</v>
      </c>
      <c r="B124" s="21" t="s">
        <v>930</v>
      </c>
      <c r="C124" s="20" t="s">
        <v>892</v>
      </c>
      <c r="D124" s="30" t="s">
        <v>98</v>
      </c>
      <c r="E124" s="45">
        <v>451</v>
      </c>
      <c r="F124" s="45">
        <v>451.11</v>
      </c>
      <c r="G124" s="162">
        <v>451</v>
      </c>
      <c r="H124" s="45">
        <f t="shared" si="5"/>
        <v>100.02439024390245</v>
      </c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1:17" s="81" customFormat="1" ht="22.5" customHeight="1">
      <c r="A125" s="20">
        <v>312001</v>
      </c>
      <c r="B125" s="21" t="s">
        <v>931</v>
      </c>
      <c r="C125" s="20" t="s">
        <v>892</v>
      </c>
      <c r="D125" s="30" t="s">
        <v>99</v>
      </c>
      <c r="E125" s="45">
        <v>373</v>
      </c>
      <c r="F125" s="45">
        <v>373.43</v>
      </c>
      <c r="G125" s="162">
        <v>373</v>
      </c>
      <c r="H125" s="45">
        <f t="shared" si="5"/>
        <v>100.11528150134048</v>
      </c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1:17" s="81" customFormat="1" ht="22.5" customHeight="1">
      <c r="A126" s="20">
        <v>312001</v>
      </c>
      <c r="B126" s="21" t="s">
        <v>932</v>
      </c>
      <c r="C126" s="20" t="s">
        <v>892</v>
      </c>
      <c r="D126" s="30" t="s">
        <v>100</v>
      </c>
      <c r="E126" s="45">
        <v>15000</v>
      </c>
      <c r="F126" s="45">
        <v>24248.37</v>
      </c>
      <c r="G126" s="162">
        <v>15000</v>
      </c>
      <c r="H126" s="45">
        <f t="shared" si="5"/>
        <v>161.6558</v>
      </c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1:17" s="81" customFormat="1" ht="22.5" customHeight="1">
      <c r="A127" s="20">
        <v>312001</v>
      </c>
      <c r="B127" s="21" t="s">
        <v>940</v>
      </c>
      <c r="C127" s="20" t="s">
        <v>1408</v>
      </c>
      <c r="D127" s="30" t="s">
        <v>955</v>
      </c>
      <c r="E127" s="45">
        <v>0</v>
      </c>
      <c r="F127" s="45">
        <v>10726.96</v>
      </c>
      <c r="G127" s="162">
        <v>0</v>
      </c>
      <c r="H127" s="45">
        <f t="shared" si="5"/>
        <v>0</v>
      </c>
      <c r="I127" s="127"/>
      <c r="J127" s="127"/>
      <c r="K127" s="127"/>
      <c r="L127" s="127"/>
      <c r="M127" s="127"/>
      <c r="N127" s="127"/>
      <c r="O127" s="127"/>
      <c r="P127" s="127"/>
      <c r="Q127" s="127"/>
    </row>
    <row r="128" spans="1:17" s="81" customFormat="1" ht="22.5" customHeight="1">
      <c r="A128" s="20">
        <v>312001</v>
      </c>
      <c r="B128" s="21" t="s">
        <v>941</v>
      </c>
      <c r="C128" s="20" t="s">
        <v>892</v>
      </c>
      <c r="D128" s="22" t="s">
        <v>544</v>
      </c>
      <c r="E128" s="45">
        <v>16250</v>
      </c>
      <c r="F128" s="45">
        <v>17035</v>
      </c>
      <c r="G128" s="162">
        <v>16250</v>
      </c>
      <c r="H128" s="45">
        <f aca="true" t="shared" si="6" ref="H128:H134">IF(E128=0,,F128/E128*100)</f>
        <v>104.83076923076923</v>
      </c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1:17" s="81" customFormat="1" ht="22.5" customHeight="1">
      <c r="A129" s="20">
        <v>312001</v>
      </c>
      <c r="B129" s="21" t="s">
        <v>542</v>
      </c>
      <c r="C129" s="20" t="s">
        <v>421</v>
      </c>
      <c r="D129" s="30" t="s">
        <v>571</v>
      </c>
      <c r="E129" s="45">
        <v>0</v>
      </c>
      <c r="F129" s="45">
        <v>7.73</v>
      </c>
      <c r="G129" s="162">
        <v>0</v>
      </c>
      <c r="H129" s="45">
        <f t="shared" si="6"/>
        <v>0</v>
      </c>
      <c r="I129" s="127"/>
      <c r="J129" s="127"/>
      <c r="K129" s="127"/>
      <c r="L129" s="127"/>
      <c r="M129" s="127"/>
      <c r="N129" s="127"/>
      <c r="O129" s="127"/>
      <c r="P129" s="127"/>
      <c r="Q129" s="127"/>
    </row>
    <row r="130" spans="1:17" s="81" customFormat="1" ht="22.5" customHeight="1">
      <c r="A130" s="20">
        <v>312001</v>
      </c>
      <c r="B130" s="21" t="s">
        <v>543</v>
      </c>
      <c r="C130" s="20" t="s">
        <v>421</v>
      </c>
      <c r="D130" s="30" t="s">
        <v>572</v>
      </c>
      <c r="E130" s="45">
        <v>0</v>
      </c>
      <c r="F130" s="45">
        <v>6.93</v>
      </c>
      <c r="G130" s="162">
        <v>0</v>
      </c>
      <c r="H130" s="45">
        <f t="shared" si="6"/>
        <v>0</v>
      </c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1:17" s="81" customFormat="1" ht="22.5" customHeight="1">
      <c r="A131" s="20">
        <v>312001</v>
      </c>
      <c r="B131" s="21" t="s">
        <v>569</v>
      </c>
      <c r="C131" s="20" t="s">
        <v>421</v>
      </c>
      <c r="D131" s="30" t="s">
        <v>422</v>
      </c>
      <c r="E131" s="45">
        <v>0</v>
      </c>
      <c r="F131" s="45">
        <v>9.43</v>
      </c>
      <c r="G131" s="162">
        <v>0</v>
      </c>
      <c r="H131" s="45">
        <f t="shared" si="6"/>
        <v>0</v>
      </c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1:17" s="81" customFormat="1" ht="22.5" customHeight="1">
      <c r="A132" s="20">
        <v>312001</v>
      </c>
      <c r="B132" s="21" t="s">
        <v>570</v>
      </c>
      <c r="C132" s="20" t="s">
        <v>421</v>
      </c>
      <c r="D132" s="30" t="s">
        <v>573</v>
      </c>
      <c r="E132" s="45">
        <v>600</v>
      </c>
      <c r="F132" s="45">
        <v>0</v>
      </c>
      <c r="G132" s="162">
        <v>0</v>
      </c>
      <c r="H132" s="45">
        <f t="shared" si="6"/>
        <v>0</v>
      </c>
      <c r="I132" s="127"/>
      <c r="J132" s="127"/>
      <c r="K132" s="127"/>
      <c r="L132" s="127"/>
      <c r="M132" s="127"/>
      <c r="N132" s="127"/>
      <c r="O132" s="127"/>
      <c r="P132" s="127"/>
      <c r="Q132" s="127"/>
    </row>
    <row r="133" spans="1:17" s="81" customFormat="1" ht="22.5" customHeight="1">
      <c r="A133" s="20">
        <v>312001</v>
      </c>
      <c r="B133" s="21" t="s">
        <v>574</v>
      </c>
      <c r="C133" s="20" t="s">
        <v>421</v>
      </c>
      <c r="D133" s="30" t="s">
        <v>954</v>
      </c>
      <c r="E133" s="45">
        <v>0</v>
      </c>
      <c r="F133" s="45">
        <v>242.76</v>
      </c>
      <c r="G133" s="162">
        <v>0</v>
      </c>
      <c r="H133" s="45">
        <f t="shared" si="6"/>
        <v>0</v>
      </c>
      <c r="I133" s="127"/>
      <c r="J133" s="127"/>
      <c r="K133" s="127"/>
      <c r="L133" s="127"/>
      <c r="M133" s="127"/>
      <c r="N133" s="127"/>
      <c r="O133" s="127"/>
      <c r="P133" s="127"/>
      <c r="Q133" s="127"/>
    </row>
    <row r="134" spans="1:17" s="81" customFormat="1" ht="22.5" customHeight="1">
      <c r="A134" s="20">
        <v>312001</v>
      </c>
      <c r="B134" s="21" t="s">
        <v>575</v>
      </c>
      <c r="C134" s="20" t="s">
        <v>421</v>
      </c>
      <c r="D134" s="22" t="s">
        <v>1517</v>
      </c>
      <c r="E134" s="45">
        <v>0</v>
      </c>
      <c r="F134" s="45">
        <v>31.16</v>
      </c>
      <c r="G134" s="162">
        <v>0</v>
      </c>
      <c r="H134" s="45">
        <f t="shared" si="6"/>
        <v>0</v>
      </c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1:17" s="81" customFormat="1" ht="22.5" customHeight="1">
      <c r="A135" s="86" t="s">
        <v>274</v>
      </c>
      <c r="B135" s="86" t="s">
        <v>275</v>
      </c>
      <c r="C135" s="14" t="s">
        <v>387</v>
      </c>
      <c r="D135" s="15" t="s">
        <v>276</v>
      </c>
      <c r="E135" s="39"/>
      <c r="F135" s="39"/>
      <c r="G135" s="39"/>
      <c r="H135" s="39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1:17" s="81" customFormat="1" ht="22.5" customHeight="1">
      <c r="A136" s="40"/>
      <c r="B136" s="163">
        <v>41640</v>
      </c>
      <c r="C136" s="42" t="s">
        <v>389</v>
      </c>
      <c r="D136" s="94" t="s">
        <v>269</v>
      </c>
      <c r="E136" s="44">
        <f>SUM(E137:E143)</f>
        <v>1226</v>
      </c>
      <c r="F136" s="44">
        <f>SUM(F137:F143)</f>
        <v>92867.89000000001</v>
      </c>
      <c r="G136" s="44">
        <f>SUM(G137:G143)</f>
        <v>18</v>
      </c>
      <c r="H136" s="44">
        <f aca="true" t="shared" si="7" ref="H136:H143">IF(E136=0,,F136/E136*100)</f>
        <v>7574.868678629691</v>
      </c>
      <c r="I136" s="127"/>
      <c r="J136" s="127"/>
      <c r="K136" s="127"/>
      <c r="L136" s="250"/>
      <c r="M136" s="127"/>
      <c r="N136" s="127"/>
      <c r="O136" s="127"/>
      <c r="P136" s="127"/>
      <c r="Q136" s="127"/>
    </row>
    <row r="137" spans="1:17" s="81" customFormat="1" ht="22.5" customHeight="1">
      <c r="A137" s="149">
        <v>312001</v>
      </c>
      <c r="B137" s="149" t="s">
        <v>277</v>
      </c>
      <c r="C137" s="32" t="s">
        <v>101</v>
      </c>
      <c r="D137" s="30" t="s">
        <v>564</v>
      </c>
      <c r="E137" s="45">
        <v>0</v>
      </c>
      <c r="F137" s="110">
        <v>43.77</v>
      </c>
      <c r="G137" s="162">
        <v>0</v>
      </c>
      <c r="H137" s="162">
        <f t="shared" si="7"/>
        <v>0</v>
      </c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1:17" s="81" customFormat="1" ht="22.5" customHeight="1">
      <c r="A138" s="149">
        <v>312001</v>
      </c>
      <c r="B138" s="149" t="s">
        <v>103</v>
      </c>
      <c r="C138" s="32" t="s">
        <v>1410</v>
      </c>
      <c r="D138" s="30" t="s">
        <v>952</v>
      </c>
      <c r="E138" s="45">
        <v>0</v>
      </c>
      <c r="F138" s="110">
        <v>91179.19</v>
      </c>
      <c r="G138" s="162">
        <v>0</v>
      </c>
      <c r="H138" s="162">
        <f t="shared" si="7"/>
        <v>0</v>
      </c>
      <c r="I138" s="127"/>
      <c r="J138" s="127"/>
      <c r="K138" s="127"/>
      <c r="L138" s="127"/>
      <c r="M138" s="127"/>
      <c r="N138" s="127"/>
      <c r="O138" s="127"/>
      <c r="P138" s="127"/>
      <c r="Q138" s="127"/>
    </row>
    <row r="139" spans="1:17" s="81" customFormat="1" ht="22.5" customHeight="1">
      <c r="A139" s="149">
        <v>312001</v>
      </c>
      <c r="B139" s="149" t="s">
        <v>104</v>
      </c>
      <c r="C139" s="32" t="s">
        <v>101</v>
      </c>
      <c r="D139" s="30" t="s">
        <v>565</v>
      </c>
      <c r="E139" s="45">
        <v>0</v>
      </c>
      <c r="F139" s="110">
        <v>39.24</v>
      </c>
      <c r="G139" s="162">
        <v>18</v>
      </c>
      <c r="H139" s="162">
        <f t="shared" si="7"/>
        <v>0</v>
      </c>
      <c r="I139" s="127"/>
      <c r="J139" s="127"/>
      <c r="K139" s="127"/>
      <c r="L139" s="127"/>
      <c r="M139" s="127"/>
      <c r="N139" s="127"/>
      <c r="O139" s="127"/>
      <c r="P139" s="127"/>
      <c r="Q139" s="127"/>
    </row>
    <row r="140" spans="1:17" s="81" customFormat="1" ht="22.5" customHeight="1">
      <c r="A140" s="149">
        <v>312001</v>
      </c>
      <c r="B140" s="149" t="s">
        <v>105</v>
      </c>
      <c r="C140" s="32" t="s">
        <v>101</v>
      </c>
      <c r="D140" s="30" t="s">
        <v>102</v>
      </c>
      <c r="E140" s="45">
        <v>0</v>
      </c>
      <c r="F140" s="110">
        <v>53.45</v>
      </c>
      <c r="G140" s="162">
        <v>0</v>
      </c>
      <c r="H140" s="162">
        <f t="shared" si="7"/>
        <v>0</v>
      </c>
      <c r="I140" s="127"/>
      <c r="J140" s="127"/>
      <c r="K140" s="127"/>
      <c r="L140" s="127"/>
      <c r="M140" s="127"/>
      <c r="N140" s="127"/>
      <c r="O140" s="127"/>
      <c r="P140" s="127"/>
      <c r="Q140" s="127"/>
    </row>
    <row r="141" spans="1:17" s="81" customFormat="1" ht="22.5" customHeight="1">
      <c r="A141" s="149">
        <v>312001</v>
      </c>
      <c r="B141" s="149" t="s">
        <v>566</v>
      </c>
      <c r="C141" s="32" t="s">
        <v>101</v>
      </c>
      <c r="D141" s="30" t="s">
        <v>545</v>
      </c>
      <c r="E141" s="45">
        <v>1226</v>
      </c>
      <c r="F141" s="110">
        <v>0</v>
      </c>
      <c r="G141" s="162">
        <v>0</v>
      </c>
      <c r="H141" s="162">
        <f t="shared" si="7"/>
        <v>0</v>
      </c>
      <c r="I141" s="127"/>
      <c r="J141" s="127"/>
      <c r="K141" s="127"/>
      <c r="L141" s="127"/>
      <c r="M141" s="127"/>
      <c r="N141" s="127"/>
      <c r="O141" s="127"/>
      <c r="P141" s="127"/>
      <c r="Q141" s="127"/>
    </row>
    <row r="142" spans="1:17" s="81" customFormat="1" ht="22.5" customHeight="1">
      <c r="A142" s="149">
        <v>312001</v>
      </c>
      <c r="B142" s="149" t="s">
        <v>567</v>
      </c>
      <c r="C142" s="32" t="s">
        <v>101</v>
      </c>
      <c r="D142" s="30" t="s">
        <v>951</v>
      </c>
      <c r="E142" s="45">
        <v>0</v>
      </c>
      <c r="F142" s="110">
        <v>1375.64</v>
      </c>
      <c r="G142" s="162">
        <v>0</v>
      </c>
      <c r="H142" s="162">
        <f t="shared" si="7"/>
        <v>0</v>
      </c>
      <c r="I142" s="127"/>
      <c r="J142" s="127"/>
      <c r="K142" s="127"/>
      <c r="L142" s="127"/>
      <c r="M142" s="127"/>
      <c r="N142" s="127"/>
      <c r="O142" s="127"/>
      <c r="P142" s="127"/>
      <c r="Q142" s="127"/>
    </row>
    <row r="143" spans="1:17" s="81" customFormat="1" ht="22.5" customHeight="1">
      <c r="A143" s="149">
        <v>312001</v>
      </c>
      <c r="B143" s="149" t="s">
        <v>568</v>
      </c>
      <c r="C143" s="32" t="s">
        <v>101</v>
      </c>
      <c r="D143" s="30" t="s">
        <v>1517</v>
      </c>
      <c r="E143" s="45">
        <v>0</v>
      </c>
      <c r="F143" s="110">
        <v>176.6</v>
      </c>
      <c r="G143" s="162">
        <v>0</v>
      </c>
      <c r="H143" s="162">
        <f t="shared" si="7"/>
        <v>0</v>
      </c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7" s="81" customFormat="1" ht="22.5" customHeight="1">
      <c r="A144" s="86" t="s">
        <v>278</v>
      </c>
      <c r="B144" s="86" t="s">
        <v>279</v>
      </c>
      <c r="C144" s="14" t="s">
        <v>387</v>
      </c>
      <c r="D144" s="15" t="s">
        <v>280</v>
      </c>
      <c r="E144" s="39"/>
      <c r="F144" s="39"/>
      <c r="G144" s="39"/>
      <c r="H144" s="39"/>
      <c r="I144" s="127"/>
      <c r="J144" s="127"/>
      <c r="K144" s="127"/>
      <c r="L144" s="221"/>
      <c r="M144" s="127"/>
      <c r="N144" s="127"/>
      <c r="O144" s="127"/>
      <c r="P144" s="127"/>
      <c r="Q144" s="127"/>
    </row>
    <row r="145" spans="1:17" s="81" customFormat="1" ht="22.5" customHeight="1">
      <c r="A145" s="40"/>
      <c r="B145" s="163">
        <v>42005</v>
      </c>
      <c r="C145" s="42" t="s">
        <v>389</v>
      </c>
      <c r="D145" s="94" t="s">
        <v>280</v>
      </c>
      <c r="E145" s="44">
        <f>SUM(E146:E146)</f>
        <v>0</v>
      </c>
      <c r="F145" s="44">
        <f>SUM(F146:F146)</f>
        <v>472.25</v>
      </c>
      <c r="G145" s="44">
        <f>SUM(G146:G146)</f>
        <v>0</v>
      </c>
      <c r="H145" s="44">
        <f>IF(E145=0,,F145/E145*100)</f>
        <v>0</v>
      </c>
      <c r="I145" s="127"/>
      <c r="J145" s="127"/>
      <c r="K145" s="127"/>
      <c r="L145" s="127"/>
      <c r="M145" s="127"/>
      <c r="N145" s="127"/>
      <c r="O145" s="127"/>
      <c r="P145" s="127"/>
      <c r="Q145" s="127"/>
    </row>
    <row r="146" spans="1:17" s="81" customFormat="1" ht="22.5" customHeight="1">
      <c r="A146" s="20">
        <v>311</v>
      </c>
      <c r="B146" s="21" t="s">
        <v>281</v>
      </c>
      <c r="C146" s="20" t="s">
        <v>892</v>
      </c>
      <c r="D146" s="220" t="s">
        <v>950</v>
      </c>
      <c r="E146" s="45">
        <v>0</v>
      </c>
      <c r="F146" s="45">
        <v>472.25</v>
      </c>
      <c r="G146" s="45">
        <v>0</v>
      </c>
      <c r="H146" s="162">
        <f>IF(E146=0,,F146/E146*100)</f>
        <v>0</v>
      </c>
      <c r="I146" s="127"/>
      <c r="J146" s="127"/>
      <c r="K146" s="250"/>
      <c r="L146" s="127"/>
      <c r="M146" s="127"/>
      <c r="N146" s="127"/>
      <c r="O146" s="127"/>
      <c r="P146" s="127"/>
      <c r="Q146" s="127"/>
    </row>
    <row r="147" spans="1:17" s="81" customFormat="1" ht="22.5" customHeight="1">
      <c r="A147" s="86" t="s">
        <v>282</v>
      </c>
      <c r="B147" s="86" t="s">
        <v>283</v>
      </c>
      <c r="C147" s="14" t="s">
        <v>387</v>
      </c>
      <c r="D147" s="15" t="s">
        <v>284</v>
      </c>
      <c r="E147" s="39"/>
      <c r="F147" s="39"/>
      <c r="G147" s="39"/>
      <c r="H147" s="39"/>
      <c r="I147" s="127"/>
      <c r="J147" s="127"/>
      <c r="K147" s="127"/>
      <c r="L147" s="127"/>
      <c r="M147" s="127"/>
      <c r="N147" s="127"/>
      <c r="O147" s="127"/>
      <c r="P147" s="127"/>
      <c r="Q147" s="127"/>
    </row>
    <row r="148" spans="1:17" s="81" customFormat="1" ht="22.5" customHeight="1">
      <c r="A148" s="40"/>
      <c r="B148" s="163">
        <v>42370</v>
      </c>
      <c r="C148" s="42" t="s">
        <v>389</v>
      </c>
      <c r="D148" s="94" t="s">
        <v>284</v>
      </c>
      <c r="E148" s="44">
        <f>SUM(E149:E149)</f>
        <v>0</v>
      </c>
      <c r="F148" s="44">
        <f>SUM(F149:F149)</f>
        <v>0</v>
      </c>
      <c r="G148" s="44">
        <f>SUM(G149:G149)</f>
        <v>0</v>
      </c>
      <c r="H148" s="44">
        <f>IF(F148=0,,F148/E148*100)</f>
        <v>0</v>
      </c>
      <c r="I148" s="127"/>
      <c r="J148" s="127"/>
      <c r="K148" s="127"/>
      <c r="L148" s="127"/>
      <c r="M148" s="127"/>
      <c r="N148" s="127"/>
      <c r="O148" s="127"/>
      <c r="P148" s="127"/>
      <c r="Q148" s="127"/>
    </row>
    <row r="149" spans="1:17" s="81" customFormat="1" ht="22.5" customHeight="1">
      <c r="A149" s="32"/>
      <c r="B149" s="32" t="s">
        <v>285</v>
      </c>
      <c r="C149" s="32" t="s">
        <v>892</v>
      </c>
      <c r="D149" s="35"/>
      <c r="E149" s="110"/>
      <c r="F149" s="45"/>
      <c r="G149" s="45"/>
      <c r="H149" s="45">
        <f>IF(F149=0,,F149/E149*100)</f>
        <v>0</v>
      </c>
      <c r="I149" s="127"/>
      <c r="J149" s="127"/>
      <c r="K149" s="127"/>
      <c r="L149" s="127"/>
      <c r="M149" s="127"/>
      <c r="N149" s="127"/>
      <c r="O149" s="127"/>
      <c r="P149" s="127"/>
      <c r="Q149" s="127"/>
    </row>
    <row r="150" spans="1:17" s="81" customFormat="1" ht="22.5" customHeight="1">
      <c r="A150" s="48"/>
      <c r="B150" s="48"/>
      <c r="C150" s="48"/>
      <c r="D150" s="48" t="s">
        <v>378</v>
      </c>
      <c r="E150" s="50">
        <f>SUM(E148,E145,E136,E94,E91)</f>
        <v>1359458</v>
      </c>
      <c r="F150" s="50">
        <f>SUM(F148,F145,F136,F94,F91)</f>
        <v>1546242.29</v>
      </c>
      <c r="G150" s="50">
        <f>SUM(G148,G145,G136,G94,G91)</f>
        <v>1359458</v>
      </c>
      <c r="H150" s="50">
        <f>IF(F150=0,,F150/E150*100)</f>
        <v>113.73961461111708</v>
      </c>
      <c r="I150" s="127"/>
      <c r="J150" s="127"/>
      <c r="K150" s="127"/>
      <c r="L150" s="127"/>
      <c r="M150" s="127"/>
      <c r="N150" s="127"/>
      <c r="O150" s="127"/>
      <c r="P150" s="127"/>
      <c r="Q150" s="127"/>
    </row>
    <row r="151" spans="1:17" s="81" customFormat="1" ht="8.25">
      <c r="A151" s="115"/>
      <c r="B151" s="115"/>
      <c r="C151" s="115"/>
      <c r="D151" s="115"/>
      <c r="E151" s="160"/>
      <c r="F151" s="160"/>
      <c r="G151" s="160"/>
      <c r="H151" s="160"/>
      <c r="I151" s="127"/>
      <c r="J151" s="127"/>
      <c r="K151" s="127"/>
      <c r="L151" s="127"/>
      <c r="M151" s="127"/>
      <c r="N151" s="127"/>
      <c r="O151" s="127"/>
      <c r="P151" s="127"/>
      <c r="Q151" s="127"/>
    </row>
    <row r="152" spans="1:17" s="81" customFormat="1" ht="8.25">
      <c r="A152" s="334" t="s">
        <v>979</v>
      </c>
      <c r="B152" s="334"/>
      <c r="C152" s="334"/>
      <c r="D152" s="334"/>
      <c r="E152" s="334"/>
      <c r="F152" s="334"/>
      <c r="G152" s="334"/>
      <c r="H152" s="335"/>
      <c r="I152" s="127"/>
      <c r="J152" s="127"/>
      <c r="K152" s="127"/>
      <c r="L152" s="127"/>
      <c r="M152" s="127"/>
      <c r="N152" s="127"/>
      <c r="O152" s="127"/>
      <c r="P152" s="127"/>
      <c r="Q152" s="127"/>
    </row>
    <row r="153" spans="1:17" s="81" customFormat="1" ht="60" customHeight="1">
      <c r="A153" s="336" t="s">
        <v>470</v>
      </c>
      <c r="B153" s="337"/>
      <c r="C153" s="337"/>
      <c r="D153" s="337"/>
      <c r="E153" s="337"/>
      <c r="F153" s="337"/>
      <c r="G153" s="337"/>
      <c r="H153" s="33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1:17" s="81" customFormat="1" ht="15" customHeight="1">
      <c r="A154" s="115"/>
      <c r="B154" s="115"/>
      <c r="C154" s="115"/>
      <c r="D154" s="115"/>
      <c r="E154" s="160"/>
      <c r="F154" s="160"/>
      <c r="G154" s="160"/>
      <c r="H154" s="160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1:17" s="81" customFormat="1" ht="22.5" customHeight="1">
      <c r="A155" s="95" t="s">
        <v>382</v>
      </c>
      <c r="B155" s="97" t="s">
        <v>383</v>
      </c>
      <c r="C155" s="97" t="s">
        <v>384</v>
      </c>
      <c r="D155" s="98" t="s">
        <v>374</v>
      </c>
      <c r="E155" s="95" t="s">
        <v>376</v>
      </c>
      <c r="F155" s="95" t="s">
        <v>152</v>
      </c>
      <c r="G155" s="95" t="s">
        <v>153</v>
      </c>
      <c r="H155" s="95" t="s">
        <v>377</v>
      </c>
      <c r="I155" s="127"/>
      <c r="J155" s="127"/>
      <c r="K155" s="127"/>
      <c r="L155" s="127"/>
      <c r="M155" s="127"/>
      <c r="N155" s="127"/>
      <c r="O155" s="127"/>
      <c r="P155" s="127"/>
      <c r="Q155" s="127"/>
    </row>
    <row r="156" spans="1:17" s="81" customFormat="1" ht="22.5" customHeight="1">
      <c r="A156" s="86" t="s">
        <v>385</v>
      </c>
      <c r="B156" s="86" t="s">
        <v>386</v>
      </c>
      <c r="C156" s="14" t="s">
        <v>387</v>
      </c>
      <c r="D156" s="15" t="s">
        <v>388</v>
      </c>
      <c r="E156" s="39"/>
      <c r="F156" s="39"/>
      <c r="G156" s="39"/>
      <c r="H156" s="39"/>
      <c r="I156" s="127"/>
      <c r="J156" s="127"/>
      <c r="K156" s="127"/>
      <c r="L156" s="127"/>
      <c r="M156" s="127"/>
      <c r="N156" s="127"/>
      <c r="O156" s="127"/>
      <c r="P156" s="127"/>
      <c r="Q156" s="127"/>
    </row>
    <row r="157" spans="1:17" s="81" customFormat="1" ht="22.5" customHeight="1">
      <c r="A157" s="40"/>
      <c r="B157" s="161">
        <v>40422</v>
      </c>
      <c r="C157" s="42" t="s">
        <v>389</v>
      </c>
      <c r="D157" s="94" t="s">
        <v>286</v>
      </c>
      <c r="E157" s="44">
        <f>SUM(E158:E161)</f>
        <v>1500</v>
      </c>
      <c r="F157" s="44">
        <f>SUM(F158:F161)</f>
        <v>1841.11</v>
      </c>
      <c r="G157" s="44">
        <f>SUM(G158:G161)</f>
        <v>1500</v>
      </c>
      <c r="H157" s="44">
        <f>IF(F157=0,,F157/E157*100)</f>
        <v>122.74066666666666</v>
      </c>
      <c r="I157" s="127"/>
      <c r="J157" s="127"/>
      <c r="K157" s="127"/>
      <c r="L157" s="127"/>
      <c r="M157" s="127"/>
      <c r="N157" s="127"/>
      <c r="O157" s="127"/>
      <c r="P157" s="127"/>
      <c r="Q157" s="127"/>
    </row>
    <row r="158" spans="1:17" s="81" customFormat="1" ht="22.5" customHeight="1">
      <c r="A158" s="20">
        <v>242</v>
      </c>
      <c r="B158" s="21" t="s">
        <v>287</v>
      </c>
      <c r="C158" s="20" t="s">
        <v>892</v>
      </c>
      <c r="D158" s="30" t="s">
        <v>1087</v>
      </c>
      <c r="E158" s="45">
        <v>800</v>
      </c>
      <c r="F158" s="45">
        <v>821.69</v>
      </c>
      <c r="G158" s="45">
        <v>800</v>
      </c>
      <c r="H158" s="45">
        <f>IF(E158=0,,F158/E158*100)</f>
        <v>102.71125</v>
      </c>
      <c r="I158" s="127"/>
      <c r="J158" s="127"/>
      <c r="K158" s="127"/>
      <c r="L158" s="127"/>
      <c r="M158" s="127"/>
      <c r="N158" s="127"/>
      <c r="O158" s="127"/>
      <c r="P158" s="127"/>
      <c r="Q158" s="127"/>
    </row>
    <row r="159" spans="1:17" s="81" customFormat="1" ht="22.5" customHeight="1">
      <c r="A159" s="20">
        <v>242</v>
      </c>
      <c r="B159" s="21" t="s">
        <v>288</v>
      </c>
      <c r="C159" s="20" t="s">
        <v>892</v>
      </c>
      <c r="D159" s="30" t="s">
        <v>546</v>
      </c>
      <c r="E159" s="45">
        <v>400</v>
      </c>
      <c r="F159" s="102">
        <v>942.54</v>
      </c>
      <c r="G159" s="102">
        <v>400</v>
      </c>
      <c r="H159" s="45">
        <f>IF(E159=0,,F159/E159*100)</f>
        <v>235.635</v>
      </c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1:17" s="81" customFormat="1" ht="22.5" customHeight="1">
      <c r="A160" s="20">
        <v>240</v>
      </c>
      <c r="B160" s="21" t="s">
        <v>1089</v>
      </c>
      <c r="C160" s="20" t="s">
        <v>892</v>
      </c>
      <c r="D160" s="22" t="s">
        <v>1088</v>
      </c>
      <c r="E160" s="102">
        <v>0</v>
      </c>
      <c r="F160" s="102">
        <v>60.8</v>
      </c>
      <c r="G160" s="102">
        <v>0</v>
      </c>
      <c r="H160" s="45">
        <f>IF(E160=0,,F160/E160*100)</f>
        <v>0</v>
      </c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1:17" s="81" customFormat="1" ht="22.5" customHeight="1">
      <c r="A161" s="20">
        <v>244</v>
      </c>
      <c r="B161" s="21" t="s">
        <v>547</v>
      </c>
      <c r="C161" s="20" t="s">
        <v>892</v>
      </c>
      <c r="D161" s="22" t="s">
        <v>1090</v>
      </c>
      <c r="E161" s="102">
        <v>300</v>
      </c>
      <c r="F161" s="102">
        <v>16.08</v>
      </c>
      <c r="G161" s="102">
        <v>300</v>
      </c>
      <c r="H161" s="45">
        <f>IF(E161=0,,F161/E161*100)</f>
        <v>5.359999999999999</v>
      </c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1:17" s="81" customFormat="1" ht="22.5" customHeight="1">
      <c r="A162" s="40"/>
      <c r="B162" s="161">
        <v>40452</v>
      </c>
      <c r="C162" s="42" t="s">
        <v>389</v>
      </c>
      <c r="D162" s="94" t="s">
        <v>289</v>
      </c>
      <c r="E162" s="44">
        <f>SUM(E163:E163)</f>
        <v>0</v>
      </c>
      <c r="F162" s="44">
        <f>SUM(F163:F163)</f>
        <v>0</v>
      </c>
      <c r="G162" s="44">
        <f>SUM(G163:G163)</f>
        <v>0</v>
      </c>
      <c r="H162" s="44">
        <f>IF(E162=0,,F162/E162*100)</f>
        <v>0</v>
      </c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1:17" s="81" customFormat="1" ht="22.5" customHeight="1">
      <c r="A163" s="20"/>
      <c r="B163" s="21" t="s">
        <v>290</v>
      </c>
      <c r="C163" s="20" t="s">
        <v>892</v>
      </c>
      <c r="D163" s="30"/>
      <c r="E163" s="45"/>
      <c r="F163" s="45"/>
      <c r="G163" s="45"/>
      <c r="H163" s="45">
        <f>IF(F163=0,,F163/E163*100)</f>
        <v>0</v>
      </c>
      <c r="I163" s="127"/>
      <c r="J163" s="127"/>
      <c r="K163" s="127"/>
      <c r="L163" s="127"/>
      <c r="M163" s="127"/>
      <c r="N163" s="127"/>
      <c r="O163" s="127"/>
      <c r="P163" s="127"/>
      <c r="Q163" s="127"/>
    </row>
    <row r="164" spans="1:17" s="81" customFormat="1" ht="22.5" customHeight="1">
      <c r="A164" s="40"/>
      <c r="B164" s="161">
        <v>40483</v>
      </c>
      <c r="C164" s="42" t="s">
        <v>389</v>
      </c>
      <c r="D164" s="94" t="s">
        <v>291</v>
      </c>
      <c r="E164" s="44">
        <f>SUM(E165:E172)</f>
        <v>23500</v>
      </c>
      <c r="F164" s="44">
        <f>SUM(F165:F172)</f>
        <v>59642.67999999999</v>
      </c>
      <c r="G164" s="44">
        <f>SUM(G165:G172)</f>
        <v>23500</v>
      </c>
      <c r="H164" s="44">
        <f>IF(F164=0,,F164/E164*100)</f>
        <v>253.79863829787232</v>
      </c>
      <c r="I164" s="127"/>
      <c r="J164" s="127"/>
      <c r="K164" s="127"/>
      <c r="L164" s="127"/>
      <c r="M164" s="127"/>
      <c r="N164" s="127"/>
      <c r="O164" s="127"/>
      <c r="P164" s="127"/>
      <c r="Q164" s="127"/>
    </row>
    <row r="165" spans="1:17" s="81" customFormat="1" ht="22.5" customHeight="1">
      <c r="A165" s="20">
        <v>292008</v>
      </c>
      <c r="B165" s="21" t="s">
        <v>292</v>
      </c>
      <c r="C165" s="20" t="s">
        <v>892</v>
      </c>
      <c r="D165" s="30" t="s">
        <v>924</v>
      </c>
      <c r="E165" s="45">
        <v>11000</v>
      </c>
      <c r="F165" s="45">
        <v>38019.77</v>
      </c>
      <c r="G165" s="45">
        <v>11000</v>
      </c>
      <c r="H165" s="45">
        <f aca="true" t="shared" si="8" ref="H165:H173">IF(E165=0,,F165/E165*100)</f>
        <v>345.63427272727273</v>
      </c>
      <c r="I165" s="127"/>
      <c r="J165" s="127"/>
      <c r="K165" s="127"/>
      <c r="L165" s="127"/>
      <c r="M165" s="127"/>
      <c r="N165" s="127"/>
      <c r="O165" s="127"/>
      <c r="P165" s="127"/>
      <c r="Q165" s="127"/>
    </row>
    <row r="166" spans="1:17" s="81" customFormat="1" ht="22.5" customHeight="1">
      <c r="A166" s="20">
        <v>292</v>
      </c>
      <c r="B166" s="21" t="s">
        <v>1748</v>
      </c>
      <c r="C166" s="20" t="s">
        <v>892</v>
      </c>
      <c r="D166" s="22" t="s">
        <v>1091</v>
      </c>
      <c r="E166" s="45">
        <v>5000</v>
      </c>
      <c r="F166" s="45">
        <v>11226.8</v>
      </c>
      <c r="G166" s="45">
        <v>5000</v>
      </c>
      <c r="H166" s="45">
        <f t="shared" si="8"/>
        <v>224.53599999999997</v>
      </c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1:17" s="81" customFormat="1" ht="22.5" customHeight="1">
      <c r="A167" s="20">
        <v>292</v>
      </c>
      <c r="B167" s="21" t="s">
        <v>1579</v>
      </c>
      <c r="C167" s="20" t="s">
        <v>892</v>
      </c>
      <c r="D167" s="22" t="s">
        <v>1092</v>
      </c>
      <c r="E167" s="45">
        <v>0</v>
      </c>
      <c r="F167" s="45">
        <v>0</v>
      </c>
      <c r="G167" s="45">
        <v>0</v>
      </c>
      <c r="H167" s="45">
        <f t="shared" si="8"/>
        <v>0</v>
      </c>
      <c r="I167" s="127"/>
      <c r="J167" s="127"/>
      <c r="K167" s="127"/>
      <c r="L167" s="127"/>
      <c r="M167" s="127"/>
      <c r="N167" s="127"/>
      <c r="O167" s="127"/>
      <c r="P167" s="127"/>
      <c r="Q167" s="127"/>
    </row>
    <row r="168" spans="1:17" s="81" customFormat="1" ht="22.5" customHeight="1">
      <c r="A168" s="20">
        <v>292</v>
      </c>
      <c r="B168" s="21" t="s">
        <v>1749</v>
      </c>
      <c r="C168" s="20" t="s">
        <v>892</v>
      </c>
      <c r="D168" s="22" t="s">
        <v>1093</v>
      </c>
      <c r="E168" s="45">
        <v>0</v>
      </c>
      <c r="F168" s="45">
        <v>0</v>
      </c>
      <c r="G168" s="45">
        <v>0</v>
      </c>
      <c r="H168" s="45">
        <f t="shared" si="8"/>
        <v>0</v>
      </c>
      <c r="I168" s="127"/>
      <c r="J168" s="127"/>
      <c r="K168" s="127"/>
      <c r="L168" s="127"/>
      <c r="M168" s="127"/>
      <c r="N168" s="127"/>
      <c r="O168" s="127"/>
      <c r="P168" s="127"/>
      <c r="Q168" s="127"/>
    </row>
    <row r="169" spans="1:17" s="81" customFormat="1" ht="22.5" customHeight="1">
      <c r="A169" s="20">
        <v>292027</v>
      </c>
      <c r="B169" s="21" t="s">
        <v>1580</v>
      </c>
      <c r="C169" s="20" t="s">
        <v>892</v>
      </c>
      <c r="D169" s="22" t="s">
        <v>1094</v>
      </c>
      <c r="E169" s="45">
        <v>0</v>
      </c>
      <c r="F169" s="45">
        <v>0</v>
      </c>
      <c r="G169" s="45">
        <v>0</v>
      </c>
      <c r="H169" s="45">
        <f t="shared" si="8"/>
        <v>0</v>
      </c>
      <c r="I169" s="127"/>
      <c r="J169" s="127"/>
      <c r="K169" s="127"/>
      <c r="L169" s="127"/>
      <c r="M169" s="127"/>
      <c r="N169" s="127"/>
      <c r="O169" s="127"/>
      <c r="P169" s="127"/>
      <c r="Q169" s="127"/>
    </row>
    <row r="170" spans="1:17" s="81" customFormat="1" ht="22.5" customHeight="1">
      <c r="A170" s="20">
        <v>292027</v>
      </c>
      <c r="B170" s="21" t="s">
        <v>1095</v>
      </c>
      <c r="C170" s="20" t="s">
        <v>892</v>
      </c>
      <c r="D170" s="30" t="s">
        <v>548</v>
      </c>
      <c r="E170" s="45">
        <v>0</v>
      </c>
      <c r="F170" s="45">
        <v>653.03</v>
      </c>
      <c r="G170" s="45">
        <v>0</v>
      </c>
      <c r="H170" s="45">
        <f t="shared" si="8"/>
        <v>0</v>
      </c>
      <c r="I170" s="127"/>
      <c r="J170" s="127"/>
      <c r="K170" s="127"/>
      <c r="L170" s="127"/>
      <c r="M170" s="127"/>
      <c r="N170" s="127"/>
      <c r="O170" s="127"/>
      <c r="P170" s="127"/>
      <c r="Q170" s="127"/>
    </row>
    <row r="171" spans="1:17" s="81" customFormat="1" ht="22.5" customHeight="1">
      <c r="A171" s="20">
        <v>292027</v>
      </c>
      <c r="B171" s="21" t="s">
        <v>1096</v>
      </c>
      <c r="C171" s="20" t="s">
        <v>892</v>
      </c>
      <c r="D171" s="30" t="s">
        <v>1097</v>
      </c>
      <c r="E171" s="45">
        <v>0</v>
      </c>
      <c r="F171" s="45">
        <v>0</v>
      </c>
      <c r="G171" s="45">
        <v>0</v>
      </c>
      <c r="H171" s="45">
        <f t="shared" si="8"/>
        <v>0</v>
      </c>
      <c r="I171" s="127"/>
      <c r="J171" s="127"/>
      <c r="K171" s="127"/>
      <c r="L171" s="127"/>
      <c r="M171" s="127"/>
      <c r="N171" s="127"/>
      <c r="O171" s="127"/>
      <c r="P171" s="127"/>
      <c r="Q171" s="127"/>
    </row>
    <row r="172" spans="1:17" s="81" customFormat="1" ht="22.5" customHeight="1">
      <c r="A172" s="20">
        <v>292027</v>
      </c>
      <c r="B172" s="21" t="s">
        <v>1098</v>
      </c>
      <c r="C172" s="20" t="s">
        <v>892</v>
      </c>
      <c r="D172" s="30" t="s">
        <v>1094</v>
      </c>
      <c r="E172" s="45">
        <v>7500</v>
      </c>
      <c r="F172" s="45">
        <v>9743.08</v>
      </c>
      <c r="G172" s="45">
        <v>7500</v>
      </c>
      <c r="H172" s="45">
        <f t="shared" si="8"/>
        <v>129.90773333333334</v>
      </c>
      <c r="I172" s="127"/>
      <c r="J172" s="127"/>
      <c r="K172" s="127"/>
      <c r="L172" s="127"/>
      <c r="M172" s="127"/>
      <c r="N172" s="127"/>
      <c r="O172" s="127"/>
      <c r="P172" s="127"/>
      <c r="Q172" s="127"/>
    </row>
    <row r="173" spans="1:17" s="81" customFormat="1" ht="22.5" customHeight="1">
      <c r="A173" s="104"/>
      <c r="B173" s="104"/>
      <c r="C173" s="104"/>
      <c r="D173" s="48" t="s">
        <v>378</v>
      </c>
      <c r="E173" s="50">
        <f>SUM(E164,E162,E157)</f>
        <v>25000</v>
      </c>
      <c r="F173" s="50">
        <f>SUM(F164,F162,F157)</f>
        <v>61483.78999999999</v>
      </c>
      <c r="G173" s="50">
        <f>SUM(G164,G162,G157)</f>
        <v>25000</v>
      </c>
      <c r="H173" s="50">
        <f t="shared" si="8"/>
        <v>245.93515999999997</v>
      </c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1:17" s="81" customFormat="1" ht="8.25">
      <c r="A174" s="115"/>
      <c r="B174" s="115"/>
      <c r="C174" s="115"/>
      <c r="D174" s="115"/>
      <c r="E174" s="115"/>
      <c r="F174" s="115"/>
      <c r="G174" s="115"/>
      <c r="H174" s="115"/>
      <c r="I174" s="127"/>
      <c r="J174" s="127"/>
      <c r="K174" s="127"/>
      <c r="L174" s="127"/>
      <c r="M174" s="127"/>
      <c r="N174" s="127"/>
      <c r="O174" s="127"/>
      <c r="P174" s="127"/>
      <c r="Q174" s="127"/>
    </row>
    <row r="175" spans="1:17" s="81" customFormat="1" ht="8.25">
      <c r="A175" s="334" t="s">
        <v>979</v>
      </c>
      <c r="B175" s="334"/>
      <c r="C175" s="334"/>
      <c r="D175" s="334"/>
      <c r="E175" s="334"/>
      <c r="F175" s="334"/>
      <c r="G175" s="334"/>
      <c r="H175" s="335"/>
      <c r="I175" s="127"/>
      <c r="J175" s="127"/>
      <c r="K175" s="127"/>
      <c r="L175" s="127"/>
      <c r="M175" s="127"/>
      <c r="N175" s="127"/>
      <c r="O175" s="127"/>
      <c r="P175" s="127"/>
      <c r="Q175" s="127"/>
    </row>
    <row r="176" spans="1:17" s="81" customFormat="1" ht="23.25" customHeight="1">
      <c r="A176" s="336" t="s">
        <v>471</v>
      </c>
      <c r="B176" s="337"/>
      <c r="C176" s="337"/>
      <c r="D176" s="337"/>
      <c r="E176" s="337"/>
      <c r="F176" s="337"/>
      <c r="G176" s="337"/>
      <c r="H176" s="337"/>
      <c r="I176" s="127"/>
      <c r="J176" s="127"/>
      <c r="K176" s="127"/>
      <c r="L176" s="127"/>
      <c r="M176" s="127"/>
      <c r="N176" s="127"/>
      <c r="O176" s="127"/>
      <c r="P176" s="127"/>
      <c r="Q176" s="127"/>
    </row>
    <row r="177" spans="1:17" s="81" customFormat="1" ht="21.75" customHeight="1">
      <c r="A177" s="337"/>
      <c r="B177" s="337"/>
      <c r="C177" s="337"/>
      <c r="D177" s="337"/>
      <c r="E177" s="337"/>
      <c r="F177" s="337"/>
      <c r="G177" s="337"/>
      <c r="H177" s="337"/>
      <c r="I177" s="127"/>
      <c r="J177" s="127"/>
      <c r="K177" s="127"/>
      <c r="L177" s="127"/>
      <c r="M177" s="127"/>
      <c r="N177" s="127"/>
      <c r="O177" s="127"/>
      <c r="P177" s="127"/>
      <c r="Q177" s="127"/>
    </row>
    <row r="178" spans="1:17" s="81" customFormat="1" ht="8.25">
      <c r="A178" s="115"/>
      <c r="B178" s="115"/>
      <c r="C178" s="115"/>
      <c r="D178" s="115"/>
      <c r="E178" s="115"/>
      <c r="F178" s="115"/>
      <c r="G178" s="115"/>
      <c r="H178" s="115"/>
      <c r="I178" s="127"/>
      <c r="J178" s="127"/>
      <c r="K178" s="127"/>
      <c r="L178" s="127"/>
      <c r="M178" s="127"/>
      <c r="N178" s="127"/>
      <c r="O178" s="127"/>
      <c r="P178" s="127"/>
      <c r="Q178" s="127"/>
    </row>
    <row r="179" spans="1:17" s="81" customFormat="1" ht="22.5" customHeight="1">
      <c r="A179" s="344" t="s">
        <v>1750</v>
      </c>
      <c r="B179" s="345"/>
      <c r="C179" s="345"/>
      <c r="D179" s="345"/>
      <c r="E179" s="345"/>
      <c r="F179" s="345"/>
      <c r="G179" s="345"/>
      <c r="H179" s="345"/>
      <c r="I179" s="127"/>
      <c r="J179" s="127"/>
      <c r="K179" s="127"/>
      <c r="L179" s="127"/>
      <c r="M179" s="127"/>
      <c r="N179" s="127"/>
      <c r="O179" s="127"/>
      <c r="P179" s="127"/>
      <c r="Q179" s="127"/>
    </row>
    <row r="180" spans="1:17" s="81" customFormat="1" ht="22.5" customHeight="1">
      <c r="A180" s="95" t="s">
        <v>382</v>
      </c>
      <c r="B180" s="96" t="s">
        <v>383</v>
      </c>
      <c r="C180" s="97" t="s">
        <v>384</v>
      </c>
      <c r="D180" s="154" t="s">
        <v>374</v>
      </c>
      <c r="E180" s="95" t="s">
        <v>376</v>
      </c>
      <c r="F180" s="95" t="s">
        <v>152</v>
      </c>
      <c r="G180" s="95" t="s">
        <v>153</v>
      </c>
      <c r="H180" s="95" t="s">
        <v>377</v>
      </c>
      <c r="I180" s="127"/>
      <c r="J180" s="127"/>
      <c r="K180" s="127"/>
      <c r="L180" s="127"/>
      <c r="M180" s="127"/>
      <c r="N180" s="127"/>
      <c r="O180" s="127"/>
      <c r="P180" s="127"/>
      <c r="Q180" s="127"/>
    </row>
    <row r="181" spans="1:17" s="81" customFormat="1" ht="22.5" customHeight="1">
      <c r="A181" s="37" t="s">
        <v>385</v>
      </c>
      <c r="B181" s="37" t="s">
        <v>386</v>
      </c>
      <c r="C181" s="14" t="s">
        <v>387</v>
      </c>
      <c r="D181" s="38" t="s">
        <v>388</v>
      </c>
      <c r="E181" s="39"/>
      <c r="F181" s="39"/>
      <c r="G181" s="39"/>
      <c r="H181" s="39"/>
      <c r="I181" s="127"/>
      <c r="J181" s="127"/>
      <c r="K181" s="127"/>
      <c r="L181" s="127"/>
      <c r="M181" s="127"/>
      <c r="N181" s="127"/>
      <c r="O181" s="127"/>
      <c r="P181" s="127"/>
      <c r="Q181" s="127"/>
    </row>
    <row r="182" spans="1:17" s="81" customFormat="1" ht="22.5" customHeight="1">
      <c r="A182" s="40"/>
      <c r="B182" s="41" t="s">
        <v>1751</v>
      </c>
      <c r="C182" s="42" t="s">
        <v>389</v>
      </c>
      <c r="D182" s="43" t="s">
        <v>291</v>
      </c>
      <c r="E182" s="44">
        <f>SUM(E183:E186)</f>
        <v>114000</v>
      </c>
      <c r="F182" s="44">
        <f>SUM(F183:F186)</f>
        <v>9173.46</v>
      </c>
      <c r="G182" s="44">
        <f>SUM(G183:G186)</f>
        <v>0</v>
      </c>
      <c r="H182" s="44">
        <f>IF(E182=0,,F182/E182*100)</f>
        <v>8.046894736842104</v>
      </c>
      <c r="I182" s="127"/>
      <c r="J182" s="127"/>
      <c r="K182" s="127"/>
      <c r="L182" s="127"/>
      <c r="M182" s="127"/>
      <c r="N182" s="127"/>
      <c r="O182" s="127"/>
      <c r="P182" s="127"/>
      <c r="Q182" s="127"/>
    </row>
    <row r="183" spans="1:17" s="81" customFormat="1" ht="22.5" customHeight="1">
      <c r="A183" s="20">
        <v>231</v>
      </c>
      <c r="B183" s="21" t="s">
        <v>1752</v>
      </c>
      <c r="C183" s="20" t="s">
        <v>892</v>
      </c>
      <c r="D183" s="22" t="s">
        <v>106</v>
      </c>
      <c r="E183" s="45">
        <v>0</v>
      </c>
      <c r="F183" s="45">
        <v>0</v>
      </c>
      <c r="G183" s="45">
        <v>0</v>
      </c>
      <c r="H183" s="45">
        <f>IF(E183=0,,F183/E183*100)</f>
        <v>0</v>
      </c>
      <c r="I183" s="127"/>
      <c r="J183" s="127"/>
      <c r="K183" s="127"/>
      <c r="L183" s="127"/>
      <c r="M183" s="127"/>
      <c r="N183" s="127"/>
      <c r="O183" s="127"/>
      <c r="P183" s="127"/>
      <c r="Q183" s="127"/>
    </row>
    <row r="184" spans="1:17" s="81" customFormat="1" ht="22.5" customHeight="1">
      <c r="A184" s="20">
        <v>231</v>
      </c>
      <c r="B184" s="21" t="s">
        <v>1753</v>
      </c>
      <c r="C184" s="20" t="s">
        <v>892</v>
      </c>
      <c r="D184" s="22" t="s">
        <v>107</v>
      </c>
      <c r="E184" s="45">
        <v>0</v>
      </c>
      <c r="F184" s="45">
        <v>0</v>
      </c>
      <c r="G184" s="45">
        <v>0</v>
      </c>
      <c r="H184" s="45">
        <f>IF(E184=0,,F184/E184*100)</f>
        <v>0</v>
      </c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1:17" s="81" customFormat="1" ht="22.5" customHeight="1">
      <c r="A185" s="20">
        <v>233</v>
      </c>
      <c r="B185" s="21" t="s">
        <v>1754</v>
      </c>
      <c r="C185" s="20" t="s">
        <v>892</v>
      </c>
      <c r="D185" s="22" t="s">
        <v>942</v>
      </c>
      <c r="E185" s="45">
        <v>114000</v>
      </c>
      <c r="F185" s="45">
        <v>9173.46</v>
      </c>
      <c r="G185" s="45">
        <v>0</v>
      </c>
      <c r="H185" s="45">
        <f>IF(E185=0,,F185/E185*100)</f>
        <v>8.046894736842104</v>
      </c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1:17" s="81" customFormat="1" ht="22.5" customHeight="1">
      <c r="A186" s="20">
        <v>321</v>
      </c>
      <c r="B186" s="21" t="s">
        <v>1086</v>
      </c>
      <c r="C186" s="20" t="s">
        <v>892</v>
      </c>
      <c r="D186" s="22" t="s">
        <v>1097</v>
      </c>
      <c r="E186" s="45">
        <v>0</v>
      </c>
      <c r="F186" s="45">
        <v>0</v>
      </c>
      <c r="G186" s="45">
        <v>0</v>
      </c>
      <c r="H186" s="45">
        <f>IF(E186=0,,F186/E186*100)</f>
        <v>0</v>
      </c>
      <c r="I186" s="127"/>
      <c r="J186" s="127"/>
      <c r="K186" s="127"/>
      <c r="L186" s="127"/>
      <c r="M186" s="127"/>
      <c r="N186" s="127"/>
      <c r="O186" s="127"/>
      <c r="P186" s="127"/>
      <c r="Q186" s="127"/>
    </row>
    <row r="187" spans="1:17" s="81" customFormat="1" ht="22.5" customHeight="1">
      <c r="A187" s="37" t="s">
        <v>266</v>
      </c>
      <c r="B187" s="37" t="s">
        <v>267</v>
      </c>
      <c r="C187" s="14" t="s">
        <v>387</v>
      </c>
      <c r="D187" s="38" t="s">
        <v>268</v>
      </c>
      <c r="E187" s="39"/>
      <c r="F187" s="39"/>
      <c r="G187" s="39"/>
      <c r="H187" s="39"/>
      <c r="I187" s="127"/>
      <c r="J187" s="127"/>
      <c r="K187" s="127"/>
      <c r="L187" s="127"/>
      <c r="M187" s="127"/>
      <c r="N187" s="127"/>
      <c r="O187" s="127"/>
      <c r="P187" s="127"/>
      <c r="Q187" s="127"/>
    </row>
    <row r="188" spans="1:17" s="81" customFormat="1" ht="22.5" customHeight="1">
      <c r="A188" s="40"/>
      <c r="B188" s="41" t="s">
        <v>1755</v>
      </c>
      <c r="C188" s="42" t="s">
        <v>389</v>
      </c>
      <c r="D188" s="43" t="s">
        <v>269</v>
      </c>
      <c r="E188" s="44">
        <f>SUM(E189:E198)</f>
        <v>165000</v>
      </c>
      <c r="F188" s="44">
        <f>SUM(F189:F198)</f>
        <v>77495.51</v>
      </c>
      <c r="G188" s="44">
        <f>SUM(G189:G198)</f>
        <v>0</v>
      </c>
      <c r="H188" s="44">
        <f>IF(F188=0,,F188/E188*100)</f>
        <v>46.96697575757575</v>
      </c>
      <c r="I188" s="127"/>
      <c r="J188" s="127"/>
      <c r="K188" s="127"/>
      <c r="L188" s="127"/>
      <c r="M188" s="127"/>
      <c r="N188" s="127"/>
      <c r="O188" s="127"/>
      <c r="P188" s="127"/>
      <c r="Q188" s="127"/>
    </row>
    <row r="189" spans="1:8" s="127" customFormat="1" ht="22.5" customHeight="1">
      <c r="A189" s="149">
        <v>322</v>
      </c>
      <c r="B189" s="149" t="s">
        <v>1756</v>
      </c>
      <c r="C189" s="32" t="s">
        <v>892</v>
      </c>
      <c r="D189" s="35" t="s">
        <v>1099</v>
      </c>
      <c r="E189" s="45">
        <v>0</v>
      </c>
      <c r="F189" s="45">
        <v>0</v>
      </c>
      <c r="G189" s="45">
        <v>0</v>
      </c>
      <c r="H189" s="46">
        <f aca="true" t="shared" si="9" ref="H189:H198">IF(E189=0,,F189/E189*100)</f>
        <v>0</v>
      </c>
    </row>
    <row r="190" spans="1:12" s="127" customFormat="1" ht="22.5" customHeight="1">
      <c r="A190" s="149">
        <v>322</v>
      </c>
      <c r="B190" s="149" t="s">
        <v>1757</v>
      </c>
      <c r="C190" s="32" t="s">
        <v>892</v>
      </c>
      <c r="D190" s="35" t="s">
        <v>1100</v>
      </c>
      <c r="E190" s="45">
        <v>0</v>
      </c>
      <c r="F190" s="45">
        <v>0</v>
      </c>
      <c r="G190" s="45">
        <v>0</v>
      </c>
      <c r="H190" s="46">
        <f t="shared" si="9"/>
        <v>0</v>
      </c>
      <c r="L190" s="221"/>
    </row>
    <row r="191" spans="1:8" s="127" customFormat="1" ht="22.5" customHeight="1">
      <c r="A191" s="149">
        <v>322</v>
      </c>
      <c r="B191" s="149" t="s">
        <v>1758</v>
      </c>
      <c r="C191" s="32" t="s">
        <v>892</v>
      </c>
      <c r="D191" s="35" t="s">
        <v>1101</v>
      </c>
      <c r="E191" s="45">
        <v>0</v>
      </c>
      <c r="F191" s="45">
        <v>0</v>
      </c>
      <c r="G191" s="45">
        <v>0</v>
      </c>
      <c r="H191" s="46">
        <f t="shared" si="9"/>
        <v>0</v>
      </c>
    </row>
    <row r="192" spans="1:8" s="127" customFormat="1" ht="22.5" customHeight="1">
      <c r="A192" s="149">
        <v>322001</v>
      </c>
      <c r="B192" s="149" t="s">
        <v>1857</v>
      </c>
      <c r="C192" s="32" t="s">
        <v>1408</v>
      </c>
      <c r="D192" s="35" t="s">
        <v>1102</v>
      </c>
      <c r="E192" s="45">
        <v>0</v>
      </c>
      <c r="F192" s="45">
        <v>0</v>
      </c>
      <c r="G192" s="45">
        <v>0</v>
      </c>
      <c r="H192" s="46">
        <f t="shared" si="9"/>
        <v>0</v>
      </c>
    </row>
    <row r="193" spans="1:8" s="127" customFormat="1" ht="22.5" customHeight="1">
      <c r="A193" s="149">
        <v>322001</v>
      </c>
      <c r="B193" s="149" t="s">
        <v>1785</v>
      </c>
      <c r="C193" s="32" t="s">
        <v>892</v>
      </c>
      <c r="D193" s="35" t="s">
        <v>549</v>
      </c>
      <c r="E193" s="45">
        <v>0</v>
      </c>
      <c r="F193" s="45">
        <v>0</v>
      </c>
      <c r="G193" s="45">
        <v>0</v>
      </c>
      <c r="H193" s="46">
        <f t="shared" si="9"/>
        <v>0</v>
      </c>
    </row>
    <row r="194" spans="1:8" s="127" customFormat="1" ht="22.5" customHeight="1">
      <c r="A194" s="149">
        <v>322001</v>
      </c>
      <c r="B194" s="149" t="s">
        <v>1786</v>
      </c>
      <c r="C194" s="32" t="s">
        <v>892</v>
      </c>
      <c r="D194" s="35" t="s">
        <v>562</v>
      </c>
      <c r="E194" s="45">
        <v>0</v>
      </c>
      <c r="F194" s="241">
        <v>8370</v>
      </c>
      <c r="G194" s="241">
        <v>0</v>
      </c>
      <c r="H194" s="46">
        <f t="shared" si="9"/>
        <v>0</v>
      </c>
    </row>
    <row r="195" spans="1:8" s="127" customFormat="1" ht="22.5" customHeight="1">
      <c r="A195" s="149">
        <v>322001</v>
      </c>
      <c r="B195" s="149" t="s">
        <v>1103</v>
      </c>
      <c r="C195" s="32" t="s">
        <v>1408</v>
      </c>
      <c r="D195" s="35" t="s">
        <v>1104</v>
      </c>
      <c r="E195" s="45">
        <v>75000</v>
      </c>
      <c r="F195" s="241">
        <v>69125.51</v>
      </c>
      <c r="G195" s="46">
        <v>0</v>
      </c>
      <c r="H195" s="46">
        <f t="shared" si="9"/>
        <v>92.16734666666666</v>
      </c>
    </row>
    <row r="196" spans="1:8" s="127" customFormat="1" ht="22.5" customHeight="1">
      <c r="A196" s="149">
        <v>322001</v>
      </c>
      <c r="B196" s="149" t="s">
        <v>1105</v>
      </c>
      <c r="C196" s="32" t="s">
        <v>892</v>
      </c>
      <c r="D196" s="35" t="s">
        <v>661</v>
      </c>
      <c r="E196" s="45">
        <v>0</v>
      </c>
      <c r="F196" s="45">
        <v>0</v>
      </c>
      <c r="G196" s="45">
        <v>0</v>
      </c>
      <c r="H196" s="46">
        <f t="shared" si="9"/>
        <v>0</v>
      </c>
    </row>
    <row r="197" spans="1:8" s="127" customFormat="1" ht="22.5" customHeight="1">
      <c r="A197" s="149">
        <v>322001</v>
      </c>
      <c r="B197" s="149" t="s">
        <v>662</v>
      </c>
      <c r="C197" s="32" t="s">
        <v>892</v>
      </c>
      <c r="D197" s="35" t="s">
        <v>949</v>
      </c>
      <c r="E197" s="45">
        <v>0</v>
      </c>
      <c r="F197" s="45">
        <v>0</v>
      </c>
      <c r="G197" s="45">
        <v>0</v>
      </c>
      <c r="H197" s="46">
        <f t="shared" si="9"/>
        <v>0</v>
      </c>
    </row>
    <row r="198" spans="1:8" s="127" customFormat="1" ht="22.5" customHeight="1">
      <c r="A198" s="149">
        <v>322001</v>
      </c>
      <c r="B198" s="149" t="s">
        <v>550</v>
      </c>
      <c r="C198" s="32" t="s">
        <v>892</v>
      </c>
      <c r="D198" s="246" t="s">
        <v>551</v>
      </c>
      <c r="E198" s="241">
        <v>90000</v>
      </c>
      <c r="F198" s="241">
        <v>0</v>
      </c>
      <c r="G198" s="241">
        <v>0</v>
      </c>
      <c r="H198" s="46">
        <f t="shared" si="9"/>
        <v>0</v>
      </c>
    </row>
    <row r="199" spans="1:17" s="81" customFormat="1" ht="22.5" customHeight="1">
      <c r="A199" s="47" t="s">
        <v>274</v>
      </c>
      <c r="B199" s="47" t="s">
        <v>275</v>
      </c>
      <c r="C199" s="25" t="s">
        <v>387</v>
      </c>
      <c r="D199" s="17" t="s">
        <v>276</v>
      </c>
      <c r="E199" s="26"/>
      <c r="F199" s="39"/>
      <c r="G199" s="39"/>
      <c r="H199" s="39"/>
      <c r="I199" s="221"/>
      <c r="J199" s="127"/>
      <c r="K199" s="127"/>
      <c r="L199" s="127"/>
      <c r="M199" s="127"/>
      <c r="N199" s="127"/>
      <c r="O199" s="127"/>
      <c r="P199" s="127"/>
      <c r="Q199" s="127"/>
    </row>
    <row r="200" spans="1:17" s="81" customFormat="1" ht="22.5" customHeight="1">
      <c r="A200" s="18"/>
      <c r="B200" s="62" t="s">
        <v>1759</v>
      </c>
      <c r="C200" s="27" t="s">
        <v>389</v>
      </c>
      <c r="D200" s="247" t="s">
        <v>269</v>
      </c>
      <c r="E200" s="242">
        <f>SUM(E201:E211)</f>
        <v>643840</v>
      </c>
      <c r="F200" s="44">
        <f>SUM(F201:F211)</f>
        <v>587566.79</v>
      </c>
      <c r="G200" s="44">
        <f>SUM(G201:G211)</f>
        <v>0</v>
      </c>
      <c r="H200" s="44">
        <f>IF(F200=0,,F200/E200*100)</f>
        <v>91.25975242296224</v>
      </c>
      <c r="I200" s="127"/>
      <c r="J200" s="127"/>
      <c r="K200" s="127"/>
      <c r="L200" s="127"/>
      <c r="M200" s="127"/>
      <c r="N200" s="127"/>
      <c r="O200" s="127"/>
      <c r="P200" s="127"/>
      <c r="Q200" s="127"/>
    </row>
    <row r="201" spans="1:8" s="127" customFormat="1" ht="22.5" customHeight="1">
      <c r="A201" s="283">
        <v>322001</v>
      </c>
      <c r="B201" s="141" t="s">
        <v>1760</v>
      </c>
      <c r="C201" s="65" t="s">
        <v>892</v>
      </c>
      <c r="D201" s="282" t="s">
        <v>663</v>
      </c>
      <c r="E201" s="133">
        <v>0</v>
      </c>
      <c r="F201" s="133">
        <v>0</v>
      </c>
      <c r="G201" s="133">
        <v>0</v>
      </c>
      <c r="H201" s="46">
        <f>IF(E201=0,,F201/E201*100)</f>
        <v>0</v>
      </c>
    </row>
    <row r="202" spans="1:8" s="127" customFormat="1" ht="22.5" customHeight="1">
      <c r="A202" s="283">
        <v>322001</v>
      </c>
      <c r="B202" s="141" t="s">
        <v>1761</v>
      </c>
      <c r="C202" s="65" t="s">
        <v>892</v>
      </c>
      <c r="D202" s="282" t="s">
        <v>664</v>
      </c>
      <c r="E202" s="133">
        <v>0</v>
      </c>
      <c r="F202" s="133">
        <v>0</v>
      </c>
      <c r="G202" s="133">
        <v>0</v>
      </c>
      <c r="H202" s="46">
        <f aca="true" t="shared" si="10" ref="H202:H212">IF(E202=0,,F202/E202*100)</f>
        <v>0</v>
      </c>
    </row>
    <row r="203" spans="1:8" s="127" customFormat="1" ht="22.5" customHeight="1">
      <c r="A203" s="283">
        <v>322001</v>
      </c>
      <c r="B203" s="141" t="s">
        <v>1254</v>
      </c>
      <c r="C203" s="65" t="s">
        <v>892</v>
      </c>
      <c r="D203" s="70" t="s">
        <v>665</v>
      </c>
      <c r="E203" s="133">
        <v>0</v>
      </c>
      <c r="F203" s="133">
        <v>0</v>
      </c>
      <c r="G203" s="133">
        <v>0</v>
      </c>
      <c r="H203" s="46">
        <f t="shared" si="10"/>
        <v>0</v>
      </c>
    </row>
    <row r="204" spans="1:8" s="127" customFormat="1" ht="22.5" customHeight="1">
      <c r="A204" s="283">
        <v>322001</v>
      </c>
      <c r="B204" s="141" t="s">
        <v>1858</v>
      </c>
      <c r="C204" s="65" t="s">
        <v>892</v>
      </c>
      <c r="D204" s="282" t="s">
        <v>1100</v>
      </c>
      <c r="E204" s="133">
        <v>0</v>
      </c>
      <c r="F204" s="133">
        <v>0</v>
      </c>
      <c r="G204" s="133">
        <v>0</v>
      </c>
      <c r="H204" s="46">
        <f t="shared" si="10"/>
        <v>0</v>
      </c>
    </row>
    <row r="205" spans="1:8" s="127" customFormat="1" ht="22.5" customHeight="1">
      <c r="A205" s="283">
        <v>322001</v>
      </c>
      <c r="B205" s="141" t="s">
        <v>1859</v>
      </c>
      <c r="C205" s="65" t="s">
        <v>892</v>
      </c>
      <c r="D205" s="284" t="s">
        <v>666</v>
      </c>
      <c r="E205" s="133">
        <v>0</v>
      </c>
      <c r="F205" s="133">
        <v>0</v>
      </c>
      <c r="G205" s="133">
        <v>0</v>
      </c>
      <c r="H205" s="46">
        <f t="shared" si="10"/>
        <v>0</v>
      </c>
    </row>
    <row r="206" spans="1:8" s="127" customFormat="1" ht="22.5" customHeight="1">
      <c r="A206" s="283">
        <v>322001</v>
      </c>
      <c r="B206" s="141" t="s">
        <v>1860</v>
      </c>
      <c r="C206" s="65" t="s">
        <v>892</v>
      </c>
      <c r="D206" s="284" t="s">
        <v>667</v>
      </c>
      <c r="E206" s="133">
        <v>0</v>
      </c>
      <c r="F206" s="133">
        <v>0</v>
      </c>
      <c r="G206" s="133">
        <v>0</v>
      </c>
      <c r="H206" s="46">
        <f t="shared" si="10"/>
        <v>0</v>
      </c>
    </row>
    <row r="207" spans="1:8" s="127" customFormat="1" ht="22.5" customHeight="1">
      <c r="A207" s="283">
        <v>322001</v>
      </c>
      <c r="B207" s="141" t="s">
        <v>1787</v>
      </c>
      <c r="C207" s="65" t="s">
        <v>1410</v>
      </c>
      <c r="D207" s="282" t="s">
        <v>1104</v>
      </c>
      <c r="E207" s="133">
        <v>643840</v>
      </c>
      <c r="F207" s="241">
        <v>587566.79</v>
      </c>
      <c r="G207" s="66">
        <v>0</v>
      </c>
      <c r="H207" s="46">
        <f t="shared" si="10"/>
        <v>91.25975242296224</v>
      </c>
    </row>
    <row r="208" spans="1:8" s="127" customFormat="1" ht="22.5" customHeight="1">
      <c r="A208" s="283">
        <v>322002</v>
      </c>
      <c r="B208" s="141" t="s">
        <v>1788</v>
      </c>
      <c r="C208" s="65" t="s">
        <v>892</v>
      </c>
      <c r="D208" s="284" t="s">
        <v>668</v>
      </c>
      <c r="E208" s="133">
        <v>0</v>
      </c>
      <c r="F208" s="133">
        <v>0</v>
      </c>
      <c r="G208" s="133">
        <v>0</v>
      </c>
      <c r="H208" s="46">
        <f t="shared" si="10"/>
        <v>0</v>
      </c>
    </row>
    <row r="209" spans="1:8" s="127" customFormat="1" ht="22.5" customHeight="1">
      <c r="A209" s="283">
        <v>322001</v>
      </c>
      <c r="B209" s="141" t="s">
        <v>1789</v>
      </c>
      <c r="C209" s="65" t="s">
        <v>892</v>
      </c>
      <c r="D209" s="282" t="s">
        <v>669</v>
      </c>
      <c r="E209" s="133">
        <v>0</v>
      </c>
      <c r="F209" s="133">
        <v>0</v>
      </c>
      <c r="G209" s="133">
        <v>0</v>
      </c>
      <c r="H209" s="46">
        <f t="shared" si="10"/>
        <v>0</v>
      </c>
    </row>
    <row r="210" spans="1:8" s="127" customFormat="1" ht="22.5" customHeight="1">
      <c r="A210" s="283">
        <v>322001</v>
      </c>
      <c r="B210" s="141" t="s">
        <v>670</v>
      </c>
      <c r="C210" s="65" t="s">
        <v>892</v>
      </c>
      <c r="D210" s="282" t="s">
        <v>671</v>
      </c>
      <c r="E210" s="133">
        <v>0</v>
      </c>
      <c r="F210" s="133">
        <v>0</v>
      </c>
      <c r="G210" s="133">
        <v>0</v>
      </c>
      <c r="H210" s="46">
        <f t="shared" si="10"/>
        <v>0</v>
      </c>
    </row>
    <row r="211" spans="1:8" s="127" customFormat="1" ht="22.5" customHeight="1">
      <c r="A211" s="283">
        <v>322001</v>
      </c>
      <c r="B211" s="141" t="s">
        <v>672</v>
      </c>
      <c r="C211" s="65" t="s">
        <v>892</v>
      </c>
      <c r="D211" s="282" t="s">
        <v>673</v>
      </c>
      <c r="E211" s="133">
        <v>0</v>
      </c>
      <c r="F211" s="133">
        <v>0</v>
      </c>
      <c r="G211" s="133">
        <v>0</v>
      </c>
      <c r="H211" s="46">
        <f t="shared" si="10"/>
        <v>0</v>
      </c>
    </row>
    <row r="212" spans="1:17" s="81" customFormat="1" ht="22.5" customHeight="1">
      <c r="A212" s="48"/>
      <c r="B212" s="49"/>
      <c r="C212" s="48"/>
      <c r="D212" s="49" t="s">
        <v>378</v>
      </c>
      <c r="E212" s="50">
        <f>SUM(E200,E188,E182)</f>
        <v>922840</v>
      </c>
      <c r="F212" s="50">
        <f>SUM(F200,F188,F182)</f>
        <v>674235.76</v>
      </c>
      <c r="G212" s="50">
        <f>SUM(G200,G188,G182)</f>
        <v>0</v>
      </c>
      <c r="H212" s="50">
        <f t="shared" si="10"/>
        <v>73.06095964630921</v>
      </c>
      <c r="I212" s="127"/>
      <c r="J212" s="127"/>
      <c r="K212" s="127"/>
      <c r="L212" s="127"/>
      <c r="M212" s="127"/>
      <c r="N212" s="127"/>
      <c r="O212" s="127"/>
      <c r="P212" s="127"/>
      <c r="Q212" s="127"/>
    </row>
    <row r="213" spans="1:17" s="81" customFormat="1" ht="8.25">
      <c r="A213" s="51"/>
      <c r="B213" s="52"/>
      <c r="C213" s="51"/>
      <c r="D213" s="36"/>
      <c r="E213" s="53"/>
      <c r="F213" s="53"/>
      <c r="G213" s="54"/>
      <c r="H213" s="51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1:17" s="81" customFormat="1" ht="8.25">
      <c r="A214" s="334" t="s">
        <v>979</v>
      </c>
      <c r="B214" s="334"/>
      <c r="C214" s="334"/>
      <c r="D214" s="334"/>
      <c r="E214" s="334"/>
      <c r="F214" s="334"/>
      <c r="G214" s="334"/>
      <c r="H214" s="335"/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1:17" s="81" customFormat="1" ht="17.25" customHeight="1">
      <c r="A215" s="336" t="s">
        <v>472</v>
      </c>
      <c r="B215" s="337"/>
      <c r="C215" s="337"/>
      <c r="D215" s="337"/>
      <c r="E215" s="337"/>
      <c r="F215" s="337"/>
      <c r="G215" s="337"/>
      <c r="H215" s="337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1:17" s="81" customFormat="1" ht="20.25" customHeight="1">
      <c r="A216" s="337"/>
      <c r="B216" s="337"/>
      <c r="C216" s="337"/>
      <c r="D216" s="337"/>
      <c r="E216" s="337"/>
      <c r="F216" s="337"/>
      <c r="G216" s="337"/>
      <c r="H216" s="337"/>
      <c r="I216" s="127"/>
      <c r="J216" s="127"/>
      <c r="K216" s="127"/>
      <c r="L216" s="127"/>
      <c r="M216" s="127"/>
      <c r="N216" s="127"/>
      <c r="O216" s="127"/>
      <c r="P216" s="127"/>
      <c r="Q216" s="127"/>
    </row>
    <row r="217" spans="1:17" s="81" customFormat="1" ht="8.25">
      <c r="A217" s="51"/>
      <c r="B217" s="52"/>
      <c r="C217" s="51"/>
      <c r="D217" s="36"/>
      <c r="E217" s="53"/>
      <c r="F217" s="53"/>
      <c r="G217" s="54"/>
      <c r="H217" s="51"/>
      <c r="I217" s="127"/>
      <c r="J217" s="127"/>
      <c r="K217" s="127"/>
      <c r="L217" s="127"/>
      <c r="M217" s="127"/>
      <c r="N217" s="127"/>
      <c r="O217" s="127"/>
      <c r="P217" s="127"/>
      <c r="Q217" s="127"/>
    </row>
    <row r="218" spans="1:17" s="81" customFormat="1" ht="22.5" customHeight="1">
      <c r="A218" s="344" t="s">
        <v>1764</v>
      </c>
      <c r="B218" s="345"/>
      <c r="C218" s="345"/>
      <c r="D218" s="345"/>
      <c r="E218" s="345"/>
      <c r="F218" s="345"/>
      <c r="G218" s="345"/>
      <c r="H218" s="345"/>
      <c r="I218" s="127"/>
      <c r="J218" s="127"/>
      <c r="K218" s="127"/>
      <c r="L218" s="127"/>
      <c r="M218" s="127"/>
      <c r="N218" s="127"/>
      <c r="O218" s="127"/>
      <c r="P218" s="127"/>
      <c r="Q218" s="127"/>
    </row>
    <row r="219" spans="1:17" s="81" customFormat="1" ht="22.5" customHeight="1">
      <c r="A219" s="95" t="s">
        <v>382</v>
      </c>
      <c r="B219" s="96" t="s">
        <v>383</v>
      </c>
      <c r="C219" s="97" t="s">
        <v>384</v>
      </c>
      <c r="D219" s="154" t="s">
        <v>374</v>
      </c>
      <c r="E219" s="95" t="s">
        <v>376</v>
      </c>
      <c r="F219" s="95" t="s">
        <v>152</v>
      </c>
      <c r="G219" s="95" t="s">
        <v>153</v>
      </c>
      <c r="H219" s="95" t="s">
        <v>377</v>
      </c>
      <c r="I219" s="127"/>
      <c r="J219" s="127"/>
      <c r="K219" s="127"/>
      <c r="L219" s="127"/>
      <c r="M219" s="127"/>
      <c r="N219" s="127"/>
      <c r="O219" s="127"/>
      <c r="P219" s="127"/>
      <c r="Q219" s="127"/>
    </row>
    <row r="220" spans="1:17" s="81" customFormat="1" ht="22.5" customHeight="1">
      <c r="A220" s="37" t="s">
        <v>266</v>
      </c>
      <c r="B220" s="37" t="s">
        <v>267</v>
      </c>
      <c r="C220" s="14" t="s">
        <v>387</v>
      </c>
      <c r="D220" s="38" t="s">
        <v>268</v>
      </c>
      <c r="E220" s="39"/>
      <c r="F220" s="39"/>
      <c r="G220" s="39"/>
      <c r="H220" s="39"/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1:17" s="81" customFormat="1" ht="22.5" customHeight="1">
      <c r="A221" s="40"/>
      <c r="B221" s="41" t="s">
        <v>1765</v>
      </c>
      <c r="C221" s="42" t="s">
        <v>389</v>
      </c>
      <c r="D221" s="43" t="s">
        <v>591</v>
      </c>
      <c r="E221" s="44">
        <f>SUM(E222:E225)</f>
        <v>72000</v>
      </c>
      <c r="F221" s="44">
        <f>SUM(F222:F225)</f>
        <v>99222.28</v>
      </c>
      <c r="G221" s="44">
        <f>SUM(G222:G225)</f>
        <v>0</v>
      </c>
      <c r="H221" s="44">
        <f>IF(E221=0,,F221/E221*100)</f>
        <v>137.80872222222223</v>
      </c>
      <c r="I221" s="127"/>
      <c r="J221" s="127"/>
      <c r="K221" s="127"/>
      <c r="L221" s="127"/>
      <c r="M221" s="127"/>
      <c r="N221" s="127"/>
      <c r="O221" s="127"/>
      <c r="P221" s="127"/>
      <c r="Q221" s="127"/>
    </row>
    <row r="222" spans="1:17" s="81" customFormat="1" ht="22.5" customHeight="1">
      <c r="A222" s="20">
        <v>453</v>
      </c>
      <c r="B222" s="21" t="s">
        <v>1766</v>
      </c>
      <c r="C222" s="20" t="s">
        <v>1327</v>
      </c>
      <c r="D222" s="22" t="s">
        <v>559</v>
      </c>
      <c r="E222" s="45">
        <v>0</v>
      </c>
      <c r="F222" s="45">
        <v>10925.78</v>
      </c>
      <c r="G222" s="45">
        <v>0</v>
      </c>
      <c r="H222" s="45">
        <f>IF(E222=0,,F222/E222*100)</f>
        <v>0</v>
      </c>
      <c r="I222" s="127"/>
      <c r="J222" s="127"/>
      <c r="K222" s="127"/>
      <c r="L222" s="127"/>
      <c r="M222" s="127"/>
      <c r="N222" s="127"/>
      <c r="O222" s="127"/>
      <c r="P222" s="127"/>
      <c r="Q222" s="127"/>
    </row>
    <row r="223" spans="1:17" s="81" customFormat="1" ht="22.5" customHeight="1">
      <c r="A223" s="20">
        <v>453</v>
      </c>
      <c r="B223" s="21" t="s">
        <v>556</v>
      </c>
      <c r="C223" s="20" t="s">
        <v>1327</v>
      </c>
      <c r="D223" s="22" t="s">
        <v>560</v>
      </c>
      <c r="E223" s="45">
        <v>0</v>
      </c>
      <c r="F223" s="45">
        <v>16250.3</v>
      </c>
      <c r="G223" s="45">
        <v>0</v>
      </c>
      <c r="H223" s="45">
        <f>IF(E223=0,,F223/E223*100)</f>
        <v>0</v>
      </c>
      <c r="I223" s="127"/>
      <c r="J223" s="127"/>
      <c r="K223" s="127"/>
      <c r="L223" s="127"/>
      <c r="M223" s="127"/>
      <c r="N223" s="127"/>
      <c r="O223" s="127"/>
      <c r="P223" s="127"/>
      <c r="Q223" s="127"/>
    </row>
    <row r="224" spans="1:17" s="81" customFormat="1" ht="22.5" customHeight="1">
      <c r="A224" s="20">
        <v>453</v>
      </c>
      <c r="B224" s="21" t="s">
        <v>557</v>
      </c>
      <c r="C224" s="20" t="s">
        <v>1327</v>
      </c>
      <c r="D224" s="22" t="s">
        <v>561</v>
      </c>
      <c r="E224" s="45">
        <v>0</v>
      </c>
      <c r="F224" s="45">
        <v>46.2</v>
      </c>
      <c r="G224" s="45">
        <v>0</v>
      </c>
      <c r="H224" s="45">
        <f>IF(E224=0,,F224/E224*100)</f>
        <v>0</v>
      </c>
      <c r="I224" s="127"/>
      <c r="J224" s="127"/>
      <c r="K224" s="127"/>
      <c r="L224" s="127"/>
      <c r="M224" s="127"/>
      <c r="N224" s="127"/>
      <c r="O224" s="127"/>
      <c r="P224" s="127"/>
      <c r="Q224" s="127"/>
    </row>
    <row r="225" spans="1:17" s="81" customFormat="1" ht="22.5" customHeight="1">
      <c r="A225" s="20">
        <v>453</v>
      </c>
      <c r="B225" s="21" t="s">
        <v>558</v>
      </c>
      <c r="C225" s="20" t="s">
        <v>1327</v>
      </c>
      <c r="D225" s="22" t="s">
        <v>555</v>
      </c>
      <c r="E225" s="45">
        <v>72000</v>
      </c>
      <c r="F225" s="45">
        <v>72000</v>
      </c>
      <c r="G225" s="45">
        <v>0</v>
      </c>
      <c r="H225" s="45">
        <f>IF(E225=0,,F225/E225*100)</f>
        <v>100</v>
      </c>
      <c r="I225" s="127"/>
      <c r="J225" s="127"/>
      <c r="K225" s="127"/>
      <c r="L225" s="127"/>
      <c r="M225" s="127"/>
      <c r="N225" s="127"/>
      <c r="O225" s="127"/>
      <c r="P225" s="127"/>
      <c r="Q225" s="127"/>
    </row>
    <row r="226" spans="1:17" s="81" customFormat="1" ht="22.5" customHeight="1">
      <c r="A226" s="37" t="s">
        <v>385</v>
      </c>
      <c r="B226" s="37" t="s">
        <v>386</v>
      </c>
      <c r="C226" s="14" t="s">
        <v>387</v>
      </c>
      <c r="D226" s="38" t="s">
        <v>388</v>
      </c>
      <c r="E226" s="39"/>
      <c r="F226" s="39"/>
      <c r="G226" s="39"/>
      <c r="H226" s="39"/>
      <c r="I226" s="127"/>
      <c r="J226" s="127"/>
      <c r="K226" s="127"/>
      <c r="L226" s="127"/>
      <c r="M226" s="127"/>
      <c r="N226" s="127"/>
      <c r="O226" s="127"/>
      <c r="P226" s="127"/>
      <c r="Q226" s="127"/>
    </row>
    <row r="227" spans="1:17" s="81" customFormat="1" ht="22.5" customHeight="1">
      <c r="A227" s="40"/>
      <c r="B227" s="41" t="s">
        <v>1767</v>
      </c>
      <c r="C227" s="42" t="s">
        <v>389</v>
      </c>
      <c r="D227" s="43" t="s">
        <v>1768</v>
      </c>
      <c r="E227" s="44">
        <f>SUM(E228:E233)</f>
        <v>306000</v>
      </c>
      <c r="F227" s="44">
        <f>SUM(F228:F233)</f>
        <v>0</v>
      </c>
      <c r="G227" s="44">
        <f>SUM(G228:G233)</f>
        <v>350000</v>
      </c>
      <c r="H227" s="44">
        <f aca="true" t="shared" si="11" ref="H227:H233">IF(E227=0,,F227/E227*100)</f>
        <v>0</v>
      </c>
      <c r="I227" s="127"/>
      <c r="J227" s="127"/>
      <c r="K227" s="127"/>
      <c r="L227" s="127"/>
      <c r="M227" s="127"/>
      <c r="N227" s="127"/>
      <c r="O227" s="127"/>
      <c r="P227" s="127"/>
      <c r="Q227" s="127"/>
    </row>
    <row r="228" spans="1:17" s="81" customFormat="1" ht="22.5" customHeight="1">
      <c r="A228" s="20">
        <v>411005</v>
      </c>
      <c r="B228" s="21" t="s">
        <v>1769</v>
      </c>
      <c r="C228" s="20" t="s">
        <v>892</v>
      </c>
      <c r="D228" s="22" t="s">
        <v>674</v>
      </c>
      <c r="E228" s="45">
        <v>0</v>
      </c>
      <c r="F228" s="45">
        <v>0</v>
      </c>
      <c r="G228" s="45">
        <v>0</v>
      </c>
      <c r="H228" s="45">
        <f t="shared" si="11"/>
        <v>0</v>
      </c>
      <c r="I228" s="127"/>
      <c r="J228" s="127"/>
      <c r="K228" s="127"/>
      <c r="L228" s="127"/>
      <c r="M228" s="127"/>
      <c r="N228" s="127"/>
      <c r="O228" s="127"/>
      <c r="P228" s="127"/>
      <c r="Q228" s="127"/>
    </row>
    <row r="229" spans="1:17" s="81" customFormat="1" ht="22.5" customHeight="1">
      <c r="A229" s="20">
        <v>451</v>
      </c>
      <c r="B229" s="21" t="s">
        <v>1770</v>
      </c>
      <c r="C229" s="20" t="s">
        <v>892</v>
      </c>
      <c r="D229" s="22" t="s">
        <v>675</v>
      </c>
      <c r="E229" s="45">
        <v>0</v>
      </c>
      <c r="F229" s="45">
        <v>0</v>
      </c>
      <c r="G229" s="45">
        <v>0</v>
      </c>
      <c r="H229" s="45">
        <f t="shared" si="11"/>
        <v>0</v>
      </c>
      <c r="I229" s="127"/>
      <c r="J229" s="127"/>
      <c r="K229" s="127"/>
      <c r="L229" s="127"/>
      <c r="M229" s="127"/>
      <c r="N229" s="127"/>
      <c r="O229" s="127"/>
      <c r="P229" s="127"/>
      <c r="Q229" s="127"/>
    </row>
    <row r="230" spans="1:17" s="81" customFormat="1" ht="22.5" customHeight="1">
      <c r="A230" s="20">
        <v>454</v>
      </c>
      <c r="B230" s="21" t="s">
        <v>1771</v>
      </c>
      <c r="C230" s="20" t="s">
        <v>892</v>
      </c>
      <c r="D230" s="22" t="s">
        <v>943</v>
      </c>
      <c r="E230" s="45">
        <v>0</v>
      </c>
      <c r="F230" s="45">
        <v>0</v>
      </c>
      <c r="G230" s="45">
        <v>0</v>
      </c>
      <c r="H230" s="45">
        <f t="shared" si="11"/>
        <v>0</v>
      </c>
      <c r="I230" s="127"/>
      <c r="J230" s="127"/>
      <c r="K230" s="127"/>
      <c r="L230" s="127"/>
      <c r="M230" s="127"/>
      <c r="N230" s="127"/>
      <c r="O230" s="127"/>
      <c r="P230" s="127"/>
      <c r="Q230" s="127"/>
    </row>
    <row r="231" spans="1:17" s="81" customFormat="1" ht="22.5" customHeight="1">
      <c r="A231" s="20">
        <v>454</v>
      </c>
      <c r="B231" s="21" t="s">
        <v>975</v>
      </c>
      <c r="C231" s="20" t="s">
        <v>892</v>
      </c>
      <c r="D231" s="22" t="s">
        <v>676</v>
      </c>
      <c r="E231" s="45">
        <v>306000</v>
      </c>
      <c r="F231" s="45">
        <v>0</v>
      </c>
      <c r="G231" s="45">
        <v>350000</v>
      </c>
      <c r="H231" s="45">
        <f t="shared" si="11"/>
        <v>0</v>
      </c>
      <c r="I231" s="127"/>
      <c r="J231" s="127"/>
      <c r="K231" s="127"/>
      <c r="L231" s="127"/>
      <c r="M231" s="127"/>
      <c r="N231" s="127"/>
      <c r="O231" s="127"/>
      <c r="P231" s="127"/>
      <c r="Q231" s="127"/>
    </row>
    <row r="232" spans="1:17" s="81" customFormat="1" ht="22.5" customHeight="1">
      <c r="A232" s="20">
        <v>514</v>
      </c>
      <c r="B232" s="21" t="s">
        <v>589</v>
      </c>
      <c r="C232" s="20" t="s">
        <v>892</v>
      </c>
      <c r="D232" s="22" t="s">
        <v>677</v>
      </c>
      <c r="E232" s="45">
        <v>0</v>
      </c>
      <c r="F232" s="45">
        <v>0</v>
      </c>
      <c r="G232" s="45">
        <v>0</v>
      </c>
      <c r="H232" s="45">
        <f t="shared" si="11"/>
        <v>0</v>
      </c>
      <c r="I232" s="127"/>
      <c r="J232" s="127"/>
      <c r="K232" s="127"/>
      <c r="L232" s="221"/>
      <c r="M232" s="127"/>
      <c r="N232" s="127"/>
      <c r="O232" s="127"/>
      <c r="P232" s="127"/>
      <c r="Q232" s="127"/>
    </row>
    <row r="233" spans="1:17" s="81" customFormat="1" ht="22.5" customHeight="1">
      <c r="A233" s="20">
        <v>514</v>
      </c>
      <c r="B233" s="21" t="s">
        <v>590</v>
      </c>
      <c r="C233" s="20" t="s">
        <v>892</v>
      </c>
      <c r="D233" s="22" t="s">
        <v>678</v>
      </c>
      <c r="E233" s="45">
        <v>0</v>
      </c>
      <c r="F233" s="45">
        <v>0</v>
      </c>
      <c r="G233" s="45">
        <v>0</v>
      </c>
      <c r="H233" s="45">
        <f t="shared" si="11"/>
        <v>0</v>
      </c>
      <c r="I233" s="127"/>
      <c r="J233" s="127"/>
      <c r="K233" s="127"/>
      <c r="L233" s="127"/>
      <c r="M233" s="127"/>
      <c r="N233" s="127"/>
      <c r="O233" s="127"/>
      <c r="P233" s="127"/>
      <c r="Q233" s="127"/>
    </row>
    <row r="234" spans="1:17" s="81" customFormat="1" ht="22.5" customHeight="1">
      <c r="A234" s="37" t="s">
        <v>1502</v>
      </c>
      <c r="B234" s="37" t="s">
        <v>1773</v>
      </c>
      <c r="C234" s="14" t="s">
        <v>387</v>
      </c>
      <c r="D234" s="38" t="s">
        <v>1774</v>
      </c>
      <c r="E234" s="39"/>
      <c r="F234" s="39"/>
      <c r="G234" s="39"/>
      <c r="H234" s="39"/>
      <c r="I234" s="127"/>
      <c r="J234" s="127"/>
      <c r="K234" s="127"/>
      <c r="L234" s="127"/>
      <c r="M234" s="127"/>
      <c r="N234" s="127"/>
      <c r="O234" s="127"/>
      <c r="P234" s="127"/>
      <c r="Q234" s="127"/>
    </row>
    <row r="235" spans="1:17" s="81" customFormat="1" ht="22.5" customHeight="1">
      <c r="A235" s="40"/>
      <c r="B235" s="41" t="s">
        <v>1775</v>
      </c>
      <c r="C235" s="42" t="s">
        <v>389</v>
      </c>
      <c r="D235" s="43" t="s">
        <v>1774</v>
      </c>
      <c r="E235" s="44">
        <f>SUM(E236:E238)</f>
        <v>0</v>
      </c>
      <c r="F235" s="44">
        <f>SUM(F236:F238)</f>
        <v>0</v>
      </c>
      <c r="G235" s="44">
        <f>SUM(G236:G238)</f>
        <v>0</v>
      </c>
      <c r="H235" s="44">
        <f>IF(E235=0,,F235/E235*100)</f>
        <v>0</v>
      </c>
      <c r="I235" s="127"/>
      <c r="J235" s="127"/>
      <c r="K235" s="127"/>
      <c r="L235" s="127"/>
      <c r="M235" s="127"/>
      <c r="N235" s="127"/>
      <c r="O235" s="127"/>
      <c r="P235" s="127"/>
      <c r="Q235" s="127"/>
    </row>
    <row r="236" spans="1:17" s="81" customFormat="1" ht="22.5" customHeight="1">
      <c r="A236" s="20">
        <v>453</v>
      </c>
      <c r="B236" s="21" t="s">
        <v>1776</v>
      </c>
      <c r="C236" s="20" t="s">
        <v>892</v>
      </c>
      <c r="D236" s="22" t="s">
        <v>944</v>
      </c>
      <c r="E236" s="45">
        <v>0</v>
      </c>
      <c r="F236" s="45">
        <v>0</v>
      </c>
      <c r="G236" s="45">
        <v>0</v>
      </c>
      <c r="H236" s="46">
        <f>IF(E236=0,,F236/E236*100)</f>
        <v>0</v>
      </c>
      <c r="I236" s="127"/>
      <c r="J236" s="127"/>
      <c r="K236" s="127"/>
      <c r="L236" s="127"/>
      <c r="M236" s="127"/>
      <c r="N236" s="127"/>
      <c r="O236" s="127"/>
      <c r="P236" s="127"/>
      <c r="Q236" s="127"/>
    </row>
    <row r="237" spans="1:17" s="81" customFormat="1" ht="22.5" customHeight="1">
      <c r="A237" s="20">
        <v>453</v>
      </c>
      <c r="B237" s="21" t="s">
        <v>947</v>
      </c>
      <c r="C237" s="20" t="s">
        <v>892</v>
      </c>
      <c r="D237" s="22" t="s">
        <v>945</v>
      </c>
      <c r="E237" s="45">
        <v>0</v>
      </c>
      <c r="F237" s="45">
        <v>0</v>
      </c>
      <c r="G237" s="45">
        <v>0</v>
      </c>
      <c r="H237" s="46">
        <f>IF(E237=0,,F237/E237*100)</f>
        <v>0</v>
      </c>
      <c r="I237" s="127"/>
      <c r="J237" s="127"/>
      <c r="K237" s="127"/>
      <c r="L237" s="127"/>
      <c r="M237" s="127"/>
      <c r="N237" s="127"/>
      <c r="O237" s="127"/>
      <c r="P237" s="127"/>
      <c r="Q237" s="127"/>
    </row>
    <row r="238" spans="1:17" s="81" customFormat="1" ht="22.5" customHeight="1">
      <c r="A238" s="20">
        <v>453</v>
      </c>
      <c r="B238" s="21" t="s">
        <v>948</v>
      </c>
      <c r="C238" s="20" t="s">
        <v>892</v>
      </c>
      <c r="D238" s="22" t="s">
        <v>946</v>
      </c>
      <c r="E238" s="45">
        <v>0</v>
      </c>
      <c r="F238" s="45">
        <v>0</v>
      </c>
      <c r="G238" s="45">
        <v>0</v>
      </c>
      <c r="H238" s="46">
        <f>IF(E238=0,,F238/E238*100)</f>
        <v>0</v>
      </c>
      <c r="I238" s="127"/>
      <c r="J238" s="127"/>
      <c r="K238" s="127"/>
      <c r="L238" s="127"/>
      <c r="M238" s="127"/>
      <c r="N238" s="127"/>
      <c r="O238" s="127"/>
      <c r="P238" s="127"/>
      <c r="Q238" s="127"/>
    </row>
    <row r="239" spans="1:17" s="81" customFormat="1" ht="22.5" customHeight="1">
      <c r="A239" s="37" t="s">
        <v>274</v>
      </c>
      <c r="B239" s="37" t="s">
        <v>1777</v>
      </c>
      <c r="C239" s="14" t="s">
        <v>387</v>
      </c>
      <c r="D239" s="38" t="s">
        <v>276</v>
      </c>
      <c r="E239" s="39"/>
      <c r="F239" s="39"/>
      <c r="G239" s="39"/>
      <c r="H239" s="39"/>
      <c r="I239" s="127"/>
      <c r="J239" s="127"/>
      <c r="K239" s="127"/>
      <c r="L239" s="127"/>
      <c r="M239" s="127"/>
      <c r="N239" s="127"/>
      <c r="O239" s="127"/>
      <c r="P239" s="127"/>
      <c r="Q239" s="127"/>
    </row>
    <row r="240" spans="1:17" s="81" customFormat="1" ht="22.5" customHeight="1">
      <c r="A240" s="40"/>
      <c r="B240" s="41" t="s">
        <v>1778</v>
      </c>
      <c r="C240" s="42" t="s">
        <v>389</v>
      </c>
      <c r="D240" s="43" t="s">
        <v>276</v>
      </c>
      <c r="E240" s="44">
        <f>SUM(E241:E241)</f>
        <v>0</v>
      </c>
      <c r="F240" s="44">
        <f>SUM(F241:F241)</f>
        <v>0</v>
      </c>
      <c r="G240" s="44">
        <f>SUM(G241:G241)</f>
        <v>0</v>
      </c>
      <c r="H240" s="44">
        <f>IF(F240=0,,F240/E240*100)</f>
        <v>0</v>
      </c>
      <c r="I240" s="127"/>
      <c r="J240" s="127"/>
      <c r="K240" s="127"/>
      <c r="L240" s="127"/>
      <c r="M240" s="127"/>
      <c r="N240" s="127"/>
      <c r="O240" s="127"/>
      <c r="P240" s="127"/>
      <c r="Q240" s="127"/>
    </row>
    <row r="241" spans="1:17" s="81" customFormat="1" ht="22.5" customHeight="1">
      <c r="A241" s="20"/>
      <c r="B241" s="21" t="s">
        <v>1779</v>
      </c>
      <c r="C241" s="20" t="s">
        <v>892</v>
      </c>
      <c r="D241" s="22"/>
      <c r="E241" s="45"/>
      <c r="F241" s="45"/>
      <c r="G241" s="45"/>
      <c r="H241" s="45">
        <f>IF(F241=0,,F241/E241*100)</f>
        <v>0</v>
      </c>
      <c r="I241" s="127"/>
      <c r="J241" s="127"/>
      <c r="K241" s="127"/>
      <c r="L241" s="127"/>
      <c r="M241" s="127"/>
      <c r="N241" s="127"/>
      <c r="O241" s="127"/>
      <c r="P241" s="127"/>
      <c r="Q241" s="127"/>
    </row>
    <row r="242" spans="1:17" s="81" customFormat="1" ht="22.5" customHeight="1">
      <c r="A242" s="37" t="s">
        <v>1790</v>
      </c>
      <c r="B242" s="37" t="s">
        <v>1782</v>
      </c>
      <c r="C242" s="14" t="s">
        <v>387</v>
      </c>
      <c r="D242" s="38" t="s">
        <v>1780</v>
      </c>
      <c r="E242" s="39"/>
      <c r="F242" s="39"/>
      <c r="G242" s="39"/>
      <c r="H242" s="39"/>
      <c r="I242" s="127"/>
      <c r="J242" s="127"/>
      <c r="K242" s="127"/>
      <c r="L242" s="127"/>
      <c r="M242" s="127"/>
      <c r="N242" s="127"/>
      <c r="O242" s="127"/>
      <c r="P242" s="127"/>
      <c r="Q242" s="127"/>
    </row>
    <row r="243" spans="1:17" s="81" customFormat="1" ht="22.5" customHeight="1">
      <c r="A243" s="40"/>
      <c r="B243" s="41" t="s">
        <v>1783</v>
      </c>
      <c r="C243" s="42" t="s">
        <v>389</v>
      </c>
      <c r="D243" s="43" t="s">
        <v>1780</v>
      </c>
      <c r="E243" s="44">
        <f>SUM(E244:E244)</f>
        <v>0</v>
      </c>
      <c r="F243" s="44">
        <f>SUM(F244:F244)</f>
        <v>0</v>
      </c>
      <c r="G243" s="44">
        <f>SUM(G244:G244)</f>
        <v>0</v>
      </c>
      <c r="H243" s="44">
        <f>IF(E243=0,,F243/E243*100)</f>
        <v>0</v>
      </c>
      <c r="I243" s="127"/>
      <c r="J243" s="127"/>
      <c r="K243" s="127"/>
      <c r="L243" s="127"/>
      <c r="M243" s="127"/>
      <c r="N243" s="127"/>
      <c r="O243" s="127"/>
      <c r="P243" s="127"/>
      <c r="Q243" s="127"/>
    </row>
    <row r="244" spans="1:17" s="81" customFormat="1" ht="22.5" customHeight="1">
      <c r="A244" s="20">
        <v>513001</v>
      </c>
      <c r="B244" s="21" t="s">
        <v>1784</v>
      </c>
      <c r="C244" s="20" t="s">
        <v>892</v>
      </c>
      <c r="D244" s="22" t="s">
        <v>221</v>
      </c>
      <c r="E244" s="45"/>
      <c r="F244" s="45"/>
      <c r="G244" s="45"/>
      <c r="H244" s="45">
        <f>IF(E244=0,,F244/E244*100)</f>
        <v>0</v>
      </c>
      <c r="I244" s="127"/>
      <c r="J244" s="127"/>
      <c r="K244" s="127"/>
      <c r="L244" s="127"/>
      <c r="M244" s="127"/>
      <c r="N244" s="127"/>
      <c r="O244" s="127"/>
      <c r="P244" s="127"/>
      <c r="Q244" s="127"/>
    </row>
    <row r="245" spans="1:17" s="81" customFormat="1" ht="22.5" customHeight="1">
      <c r="A245" s="37" t="s">
        <v>1762</v>
      </c>
      <c r="B245" s="37" t="s">
        <v>279</v>
      </c>
      <c r="C245" s="14" t="s">
        <v>387</v>
      </c>
      <c r="D245" s="38" t="s">
        <v>280</v>
      </c>
      <c r="E245" s="39"/>
      <c r="F245" s="39"/>
      <c r="G245" s="39"/>
      <c r="H245" s="39"/>
      <c r="I245" s="127"/>
      <c r="J245" s="127"/>
      <c r="K245" s="127"/>
      <c r="L245" s="127"/>
      <c r="M245" s="127"/>
      <c r="N245" s="127"/>
      <c r="O245" s="127"/>
      <c r="P245" s="127"/>
      <c r="Q245" s="127"/>
    </row>
    <row r="246" spans="1:17" s="81" customFormat="1" ht="22.5" customHeight="1">
      <c r="A246" s="40"/>
      <c r="B246" s="41" t="s">
        <v>1763</v>
      </c>
      <c r="C246" s="42" t="s">
        <v>389</v>
      </c>
      <c r="D246" s="43" t="s">
        <v>280</v>
      </c>
      <c r="E246" s="44">
        <f>SUM(E247:E247)</f>
        <v>0</v>
      </c>
      <c r="F246" s="44">
        <f>SUM(F247:F247)</f>
        <v>0</v>
      </c>
      <c r="G246" s="44">
        <f>SUM(G247:G247)</f>
        <v>0</v>
      </c>
      <c r="H246" s="44">
        <f>IF(E246=0,,F246/E246*100)</f>
        <v>0</v>
      </c>
      <c r="I246" s="127"/>
      <c r="J246" s="127"/>
      <c r="K246" s="127"/>
      <c r="L246" s="127"/>
      <c r="M246" s="127"/>
      <c r="N246" s="127"/>
      <c r="O246" s="127"/>
      <c r="P246" s="127"/>
      <c r="Q246" s="127"/>
    </row>
    <row r="247" spans="1:17" s="81" customFormat="1" ht="22.5" customHeight="1">
      <c r="A247" s="20"/>
      <c r="B247" s="21" t="s">
        <v>294</v>
      </c>
      <c r="C247" s="20" t="s">
        <v>892</v>
      </c>
      <c r="D247" s="22"/>
      <c r="E247" s="45"/>
      <c r="F247" s="45"/>
      <c r="G247" s="45"/>
      <c r="H247" s="45">
        <f>IF(E247=0,,F247/E247*100)</f>
        <v>0</v>
      </c>
      <c r="I247" s="127"/>
      <c r="J247" s="127"/>
      <c r="K247" s="127"/>
      <c r="L247" s="127"/>
      <c r="M247" s="127"/>
      <c r="N247" s="127"/>
      <c r="O247" s="127"/>
      <c r="P247" s="127"/>
      <c r="Q247" s="127"/>
    </row>
    <row r="248" spans="1:17" s="81" customFormat="1" ht="22.5" customHeight="1">
      <c r="A248" s="48"/>
      <c r="B248" s="49"/>
      <c r="C248" s="48"/>
      <c r="D248" s="49" t="s">
        <v>378</v>
      </c>
      <c r="E248" s="50">
        <f>SUM(E246,E243,E240,E235,E227,E221)</f>
        <v>378000</v>
      </c>
      <c r="F248" s="50">
        <f>SUM(F246,F243,F240,F235,F227,F221)</f>
        <v>99222.28</v>
      </c>
      <c r="G248" s="50">
        <f>SUM(G246,G243,G240,G235,G227,G221)</f>
        <v>350000</v>
      </c>
      <c r="H248" s="50">
        <f>IF(F248=0,,F248/E248*100)</f>
        <v>26.249280423280425</v>
      </c>
      <c r="I248" s="127"/>
      <c r="J248" s="127"/>
      <c r="K248" s="127"/>
      <c r="L248" s="127"/>
      <c r="M248" s="127"/>
      <c r="N248" s="127"/>
      <c r="O248" s="127"/>
      <c r="P248" s="127"/>
      <c r="Q248" s="127"/>
    </row>
    <row r="249" spans="1:17" s="81" customFormat="1" ht="8.25">
      <c r="A249" s="115"/>
      <c r="B249" s="115"/>
      <c r="C249" s="115"/>
      <c r="D249" s="115"/>
      <c r="E249" s="115"/>
      <c r="F249" s="115"/>
      <c r="G249" s="115"/>
      <c r="H249" s="115"/>
      <c r="I249" s="127"/>
      <c r="J249" s="127"/>
      <c r="K249" s="127"/>
      <c r="L249" s="127"/>
      <c r="M249" s="127"/>
      <c r="N249" s="127"/>
      <c r="O249" s="127"/>
      <c r="P249" s="127"/>
      <c r="Q249" s="127"/>
    </row>
    <row r="250" spans="1:17" s="81" customFormat="1" ht="8.25">
      <c r="A250" s="334" t="s">
        <v>979</v>
      </c>
      <c r="B250" s="334"/>
      <c r="C250" s="334"/>
      <c r="D250" s="334"/>
      <c r="E250" s="334"/>
      <c r="F250" s="334"/>
      <c r="G250" s="334"/>
      <c r="H250" s="335"/>
      <c r="I250" s="127"/>
      <c r="J250" s="127"/>
      <c r="K250" s="127"/>
      <c r="L250" s="127"/>
      <c r="M250" s="127"/>
      <c r="N250" s="127"/>
      <c r="O250" s="127"/>
      <c r="P250" s="127"/>
      <c r="Q250" s="127"/>
    </row>
    <row r="251" spans="1:17" s="81" customFormat="1" ht="22.5" customHeight="1">
      <c r="A251" s="336" t="s">
        <v>473</v>
      </c>
      <c r="B251" s="337"/>
      <c r="C251" s="337"/>
      <c r="D251" s="337"/>
      <c r="E251" s="337"/>
      <c r="F251" s="337"/>
      <c r="G251" s="337"/>
      <c r="H251" s="337"/>
      <c r="I251" s="127"/>
      <c r="J251" s="127"/>
      <c r="K251" s="127"/>
      <c r="L251" s="127"/>
      <c r="M251" s="127"/>
      <c r="N251" s="127"/>
      <c r="O251" s="127"/>
      <c r="P251" s="127"/>
      <c r="Q251" s="127"/>
    </row>
    <row r="252" spans="1:17" s="81" customFormat="1" ht="16.5" customHeight="1">
      <c r="A252" s="337"/>
      <c r="B252" s="337"/>
      <c r="C252" s="337"/>
      <c r="D252" s="337"/>
      <c r="E252" s="337"/>
      <c r="F252" s="337"/>
      <c r="G252" s="337"/>
      <c r="H252" s="337"/>
      <c r="I252" s="127"/>
      <c r="J252" s="127"/>
      <c r="K252" s="127"/>
      <c r="L252" s="127"/>
      <c r="M252" s="127"/>
      <c r="N252" s="127"/>
      <c r="O252" s="127"/>
      <c r="P252" s="127"/>
      <c r="Q252" s="127"/>
    </row>
  </sheetData>
  <sheetProtection/>
  <mergeCells count="24">
    <mergeCell ref="A251:H252"/>
    <mergeCell ref="A175:H175"/>
    <mergeCell ref="A176:H177"/>
    <mergeCell ref="A214:H214"/>
    <mergeCell ref="A215:H216"/>
    <mergeCell ref="A179:H179"/>
    <mergeCell ref="A218:H218"/>
    <mergeCell ref="A40:H41"/>
    <mergeCell ref="A85:H85"/>
    <mergeCell ref="A86:H87"/>
    <mergeCell ref="A152:H152"/>
    <mergeCell ref="A10:D10"/>
    <mergeCell ref="A250:H250"/>
    <mergeCell ref="A153:H153"/>
    <mergeCell ref="A5:D5"/>
    <mergeCell ref="A60:H60"/>
    <mergeCell ref="A61:H62"/>
    <mergeCell ref="A6:D6"/>
    <mergeCell ref="A7:D7"/>
    <mergeCell ref="A8:D8"/>
    <mergeCell ref="A9:D9"/>
    <mergeCell ref="A22:H23"/>
    <mergeCell ref="A21:H21"/>
    <mergeCell ref="A39:H3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5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2" width="7.00390625" style="81" customWidth="1"/>
    <col min="3" max="3" width="11.00390625" style="81" customWidth="1"/>
    <col min="4" max="4" width="21.00390625" style="81" customWidth="1"/>
    <col min="5" max="8" width="10.8515625" style="81" customWidth="1"/>
    <col min="9" max="9" width="4.00390625" style="127" customWidth="1"/>
    <col min="10" max="18" width="9.140625" style="127" customWidth="1"/>
    <col min="19" max="16384" width="9.140625" style="81" customWidth="1"/>
  </cols>
  <sheetData>
    <row r="2" spans="1:7" ht="11.25" customHeight="1">
      <c r="A2" s="346" t="s">
        <v>1113</v>
      </c>
      <c r="B2" s="346"/>
      <c r="C2" s="346"/>
      <c r="D2" s="346"/>
      <c r="E2" s="346"/>
      <c r="F2" s="346"/>
      <c r="G2" s="346"/>
    </row>
    <row r="3" spans="1:7" ht="8.25">
      <c r="A3" s="115"/>
      <c r="B3" s="36"/>
      <c r="C3" s="115"/>
      <c r="D3" s="115"/>
      <c r="E3" s="115"/>
      <c r="F3" s="115"/>
      <c r="G3" s="115"/>
    </row>
    <row r="4" spans="1:7" ht="18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8" customHeight="1">
      <c r="A5" s="347" t="s">
        <v>1114</v>
      </c>
      <c r="B5" s="348"/>
      <c r="C5" s="349"/>
      <c r="D5" s="48" t="s">
        <v>378</v>
      </c>
      <c r="E5" s="215">
        <f>SUM(E6:E8)</f>
        <v>112569</v>
      </c>
      <c r="F5" s="215">
        <f>SUM(F6:F8)</f>
        <v>108904.85999999999</v>
      </c>
      <c r="G5" s="155">
        <f>SUM(G6:G8)</f>
        <v>96.74498307704607</v>
      </c>
    </row>
    <row r="6" spans="1:7" ht="18" customHeight="1">
      <c r="A6" s="350"/>
      <c r="B6" s="351"/>
      <c r="C6" s="352"/>
      <c r="D6" s="69" t="s">
        <v>1115</v>
      </c>
      <c r="E6" s="87">
        <f>SUM(E118)</f>
        <v>112569</v>
      </c>
      <c r="F6" s="87">
        <f>SUM(E119)</f>
        <v>108904.85999999999</v>
      </c>
      <c r="G6" s="88">
        <f>SUM(E120)</f>
        <v>96.74498307704607</v>
      </c>
    </row>
    <row r="7" spans="1:7" ht="18" customHeight="1">
      <c r="A7" s="350"/>
      <c r="B7" s="351"/>
      <c r="C7" s="352"/>
      <c r="D7" s="69" t="s">
        <v>1116</v>
      </c>
      <c r="E7" s="87">
        <f>SUM(F118)</f>
        <v>0</v>
      </c>
      <c r="F7" s="87">
        <f>SUM(F119)</f>
        <v>0</v>
      </c>
      <c r="G7" s="88">
        <f>SUM(F120)</f>
        <v>0</v>
      </c>
    </row>
    <row r="8" spans="1:7" ht="18" customHeight="1">
      <c r="A8" s="353"/>
      <c r="B8" s="354"/>
      <c r="C8" s="355"/>
      <c r="D8" s="69" t="s">
        <v>381</v>
      </c>
      <c r="E8" s="87">
        <f>SUM(G118)</f>
        <v>0</v>
      </c>
      <c r="F8" s="87">
        <f>SUM(G119)</f>
        <v>0</v>
      </c>
      <c r="G8" s="88">
        <f>SUM(G120)</f>
        <v>0</v>
      </c>
    </row>
    <row r="11" spans="1:8" ht="18" customHeight="1">
      <c r="A11" s="89" t="s">
        <v>980</v>
      </c>
      <c r="B11" s="90"/>
      <c r="C11" s="91"/>
      <c r="D11" s="92"/>
      <c r="E11" s="93">
        <f>SUM(E24,E41,E55,E65,E77,E92)</f>
        <v>112569</v>
      </c>
      <c r="F11" s="93">
        <f>SUM(F24,F41,F55,F65,F77,F92)</f>
        <v>108904.85999999999</v>
      </c>
      <c r="G11" s="93">
        <f>SUM(G24,G41,G55,G65,G77,G92)</f>
        <v>127353</v>
      </c>
      <c r="H11" s="93">
        <f>IF(E11=0,,F11/E11*100)</f>
        <v>96.74498307704607</v>
      </c>
    </row>
    <row r="12" spans="1:8" ht="18" customHeight="1">
      <c r="A12" s="86" t="s">
        <v>1496</v>
      </c>
      <c r="B12" s="37" t="s">
        <v>981</v>
      </c>
      <c r="C12" s="14" t="s">
        <v>389</v>
      </c>
      <c r="D12" s="15" t="s">
        <v>1262</v>
      </c>
      <c r="E12" s="86" t="s">
        <v>376</v>
      </c>
      <c r="F12" s="86" t="s">
        <v>152</v>
      </c>
      <c r="G12" s="86" t="s">
        <v>153</v>
      </c>
      <c r="H12" s="86" t="s">
        <v>1117</v>
      </c>
    </row>
    <row r="13" spans="1:8" ht="18" customHeight="1">
      <c r="A13" s="95" t="s">
        <v>382</v>
      </c>
      <c r="B13" s="126"/>
      <c r="C13" s="97" t="s">
        <v>384</v>
      </c>
      <c r="D13" s="98" t="s">
        <v>374</v>
      </c>
      <c r="E13" s="99"/>
      <c r="F13" s="99"/>
      <c r="G13" s="99"/>
      <c r="H13" s="99"/>
    </row>
    <row r="14" spans="1:8" ht="18" customHeight="1">
      <c r="A14" s="37" t="s">
        <v>385</v>
      </c>
      <c r="B14" s="37" t="s">
        <v>386</v>
      </c>
      <c r="C14" s="14" t="s">
        <v>387</v>
      </c>
      <c r="D14" s="38" t="s">
        <v>1263</v>
      </c>
      <c r="E14" s="105">
        <f>SUM(E15:E23)</f>
        <v>51880</v>
      </c>
      <c r="F14" s="105">
        <f>SUM(F15:F23)</f>
        <v>50676.10999999999</v>
      </c>
      <c r="G14" s="105">
        <f>SUM(G15:G23)</f>
        <v>55347</v>
      </c>
      <c r="H14" s="105">
        <f>IF(E14=0,,F14/E14*100)</f>
        <v>97.67947185813415</v>
      </c>
    </row>
    <row r="15" spans="1:8" ht="18" customHeight="1">
      <c r="A15" s="68">
        <v>61</v>
      </c>
      <c r="B15" s="73" t="s">
        <v>891</v>
      </c>
      <c r="C15" s="32" t="s">
        <v>892</v>
      </c>
      <c r="D15" s="69" t="s">
        <v>1572</v>
      </c>
      <c r="E15" s="66">
        <v>29000</v>
      </c>
      <c r="F15" s="34">
        <v>31472.57</v>
      </c>
      <c r="G15" s="34">
        <v>31473</v>
      </c>
      <c r="H15" s="45">
        <f aca="true" t="shared" si="0" ref="H15:H24">IF(E15=0,,F15/E15*100)</f>
        <v>108.52610344827586</v>
      </c>
    </row>
    <row r="16" spans="1:8" ht="18" customHeight="1">
      <c r="A16" s="68">
        <v>62</v>
      </c>
      <c r="B16" s="73" t="s">
        <v>893</v>
      </c>
      <c r="C16" s="32" t="s">
        <v>892</v>
      </c>
      <c r="D16" s="69" t="s">
        <v>1107</v>
      </c>
      <c r="E16" s="46">
        <v>10380</v>
      </c>
      <c r="F16" s="45">
        <v>10983.56</v>
      </c>
      <c r="G16" s="45">
        <v>10984</v>
      </c>
      <c r="H16" s="45">
        <f t="shared" si="0"/>
        <v>105.81464354527938</v>
      </c>
    </row>
    <row r="17" spans="1:8" ht="18" customHeight="1">
      <c r="A17" s="32">
        <v>62</v>
      </c>
      <c r="B17" s="73" t="s">
        <v>238</v>
      </c>
      <c r="C17" s="32" t="s">
        <v>892</v>
      </c>
      <c r="D17" s="101" t="s">
        <v>681</v>
      </c>
      <c r="E17" s="46">
        <v>0</v>
      </c>
      <c r="F17" s="45">
        <v>1087.86</v>
      </c>
      <c r="G17" s="45">
        <v>1090</v>
      </c>
      <c r="H17" s="45">
        <f t="shared" si="0"/>
        <v>0</v>
      </c>
    </row>
    <row r="18" spans="1:8" ht="18" customHeight="1">
      <c r="A18" s="32">
        <v>631</v>
      </c>
      <c r="B18" s="73" t="s">
        <v>239</v>
      </c>
      <c r="C18" s="32" t="s">
        <v>892</v>
      </c>
      <c r="D18" s="101" t="s">
        <v>982</v>
      </c>
      <c r="E18" s="46">
        <v>0</v>
      </c>
      <c r="F18" s="46">
        <v>0</v>
      </c>
      <c r="G18" s="46">
        <v>0</v>
      </c>
      <c r="H18" s="45">
        <f t="shared" si="0"/>
        <v>0</v>
      </c>
    </row>
    <row r="19" spans="1:8" ht="18" customHeight="1">
      <c r="A19" s="32">
        <v>633016</v>
      </c>
      <c r="B19" s="73" t="s">
        <v>240</v>
      </c>
      <c r="C19" s="32" t="s">
        <v>892</v>
      </c>
      <c r="D19" s="101" t="s">
        <v>618</v>
      </c>
      <c r="E19" s="46">
        <v>4500</v>
      </c>
      <c r="F19" s="45">
        <v>2735.68</v>
      </c>
      <c r="G19" s="45">
        <v>4000</v>
      </c>
      <c r="H19" s="45">
        <f t="shared" si="0"/>
        <v>60.79288888888888</v>
      </c>
    </row>
    <row r="20" spans="1:8" ht="18" customHeight="1">
      <c r="A20" s="32">
        <v>633</v>
      </c>
      <c r="B20" s="73" t="s">
        <v>1270</v>
      </c>
      <c r="C20" s="32" t="s">
        <v>892</v>
      </c>
      <c r="D20" s="33" t="s">
        <v>682</v>
      </c>
      <c r="E20" s="46">
        <v>0</v>
      </c>
      <c r="F20" s="45">
        <v>445.21</v>
      </c>
      <c r="G20" s="45">
        <v>500</v>
      </c>
      <c r="H20" s="45">
        <f>IF(E20=0,,F20/E20*100)</f>
        <v>0</v>
      </c>
    </row>
    <row r="21" spans="1:8" ht="18" customHeight="1">
      <c r="A21" s="65">
        <v>637014</v>
      </c>
      <c r="B21" s="73" t="s">
        <v>1271</v>
      </c>
      <c r="C21" s="32" t="s">
        <v>892</v>
      </c>
      <c r="D21" s="33" t="s">
        <v>1225</v>
      </c>
      <c r="E21" s="46">
        <v>0</v>
      </c>
      <c r="F21" s="45">
        <v>23.4</v>
      </c>
      <c r="G21" s="45">
        <v>0</v>
      </c>
      <c r="H21" s="45">
        <f>IF(E21=0,,F21/E21*100)</f>
        <v>0</v>
      </c>
    </row>
    <row r="22" spans="1:8" ht="18" customHeight="1">
      <c r="A22" s="32">
        <v>637026</v>
      </c>
      <c r="B22" s="73" t="s">
        <v>620</v>
      </c>
      <c r="C22" s="32" t="s">
        <v>892</v>
      </c>
      <c r="D22" s="33" t="s">
        <v>619</v>
      </c>
      <c r="E22" s="46">
        <v>5500</v>
      </c>
      <c r="F22" s="45">
        <v>3210.99</v>
      </c>
      <c r="G22" s="45">
        <v>4800</v>
      </c>
      <c r="H22" s="45">
        <f>IF(E22=0,,F22/E22*100)</f>
        <v>58.38163636363636</v>
      </c>
    </row>
    <row r="23" spans="1:8" ht="18" customHeight="1">
      <c r="A23" s="32">
        <v>637036</v>
      </c>
      <c r="B23" s="73" t="s">
        <v>1224</v>
      </c>
      <c r="C23" s="32" t="s">
        <v>892</v>
      </c>
      <c r="D23" s="33" t="s">
        <v>683</v>
      </c>
      <c r="E23" s="66">
        <v>2500</v>
      </c>
      <c r="F23" s="34">
        <v>716.84</v>
      </c>
      <c r="G23" s="45">
        <v>2500</v>
      </c>
      <c r="H23" s="45">
        <f>IF(E23=0,,F23/E23*100)</f>
        <v>28.6736</v>
      </c>
    </row>
    <row r="24" spans="1:8" ht="18" customHeight="1">
      <c r="A24" s="104"/>
      <c r="B24" s="103"/>
      <c r="C24" s="104"/>
      <c r="D24" s="48" t="s">
        <v>983</v>
      </c>
      <c r="E24" s="50">
        <f>SUM(E14)</f>
        <v>51880</v>
      </c>
      <c r="F24" s="50">
        <f>SUM(F14)</f>
        <v>50676.10999999999</v>
      </c>
      <c r="G24" s="50">
        <f>SUM(G14)</f>
        <v>55347</v>
      </c>
      <c r="H24" s="50">
        <f t="shared" si="0"/>
        <v>97.67947185813415</v>
      </c>
    </row>
    <row r="25" spans="1:8" ht="18" customHeight="1">
      <c r="A25" s="58"/>
      <c r="B25" s="59"/>
      <c r="C25" s="60"/>
      <c r="D25" s="61"/>
      <c r="E25" s="58"/>
      <c r="F25" s="58"/>
      <c r="G25" s="58"/>
      <c r="H25" s="58"/>
    </row>
    <row r="26" spans="1:8" ht="18" customHeight="1">
      <c r="A26" s="334" t="s">
        <v>979</v>
      </c>
      <c r="B26" s="334"/>
      <c r="C26" s="334"/>
      <c r="D26" s="334"/>
      <c r="E26" s="334"/>
      <c r="F26" s="334"/>
      <c r="G26" s="334"/>
      <c r="H26" s="334"/>
    </row>
    <row r="27" spans="1:8" ht="23.25" customHeight="1">
      <c r="A27" s="336" t="s">
        <v>324</v>
      </c>
      <c r="B27" s="336"/>
      <c r="C27" s="336"/>
      <c r="D27" s="336"/>
      <c r="E27" s="336"/>
      <c r="F27" s="336"/>
      <c r="G27" s="336"/>
      <c r="H27" s="336"/>
    </row>
    <row r="28" spans="1:8" ht="39" customHeight="1">
      <c r="A28" s="336"/>
      <c r="B28" s="336"/>
      <c r="C28" s="336"/>
      <c r="D28" s="336"/>
      <c r="E28" s="336"/>
      <c r="F28" s="336"/>
      <c r="G28" s="336"/>
      <c r="H28" s="336"/>
    </row>
    <row r="29" spans="1:8" ht="18" customHeight="1">
      <c r="A29" s="58"/>
      <c r="B29" s="59"/>
      <c r="C29" s="60"/>
      <c r="D29" s="61"/>
      <c r="E29" s="58"/>
      <c r="F29" s="58"/>
      <c r="G29" s="58"/>
      <c r="H29" s="58"/>
    </row>
    <row r="30" spans="1:8" ht="18" customHeight="1">
      <c r="A30" s="86" t="s">
        <v>1496</v>
      </c>
      <c r="B30" s="13" t="s">
        <v>984</v>
      </c>
      <c r="C30" s="14" t="s">
        <v>389</v>
      </c>
      <c r="D30" s="15" t="s">
        <v>985</v>
      </c>
      <c r="E30" s="86" t="s">
        <v>376</v>
      </c>
      <c r="F30" s="86" t="s">
        <v>152</v>
      </c>
      <c r="G30" s="86" t="s">
        <v>153</v>
      </c>
      <c r="H30" s="86" t="s">
        <v>377</v>
      </c>
    </row>
    <row r="31" spans="1:8" ht="18" customHeight="1">
      <c r="A31" s="95" t="s">
        <v>382</v>
      </c>
      <c r="B31" s="96" t="s">
        <v>383</v>
      </c>
      <c r="C31" s="97" t="s">
        <v>384</v>
      </c>
      <c r="D31" s="98" t="s">
        <v>374</v>
      </c>
      <c r="E31" s="99"/>
      <c r="F31" s="99"/>
      <c r="G31" s="99"/>
      <c r="H31" s="99"/>
    </row>
    <row r="32" spans="1:8" ht="18" customHeight="1">
      <c r="A32" s="37" t="s">
        <v>385</v>
      </c>
      <c r="B32" s="37" t="s">
        <v>386</v>
      </c>
      <c r="C32" s="14" t="s">
        <v>387</v>
      </c>
      <c r="D32" s="38" t="s">
        <v>1263</v>
      </c>
      <c r="E32" s="105">
        <f>SUM(E33:E40)</f>
        <v>5209</v>
      </c>
      <c r="F32" s="105">
        <f>SUM(F33:F40)</f>
        <v>2821.67</v>
      </c>
      <c r="G32" s="105">
        <f>SUM(G33:G40)</f>
        <v>5209</v>
      </c>
      <c r="H32" s="105">
        <f aca="true" t="shared" si="1" ref="H32:H41">IF(E32=0,,F32/E32*100)</f>
        <v>54.16913035131503</v>
      </c>
    </row>
    <row r="33" spans="1:8" ht="18" customHeight="1">
      <c r="A33" s="32" t="s">
        <v>684</v>
      </c>
      <c r="B33" s="73" t="s">
        <v>242</v>
      </c>
      <c r="C33" s="32" t="s">
        <v>892</v>
      </c>
      <c r="D33" s="33" t="s">
        <v>1272</v>
      </c>
      <c r="E33" s="46">
        <v>1271</v>
      </c>
      <c r="F33" s="45">
        <v>1609.92</v>
      </c>
      <c r="G33" s="45">
        <v>1271</v>
      </c>
      <c r="H33" s="45">
        <f t="shared" si="1"/>
        <v>126.66561762391817</v>
      </c>
    </row>
    <row r="34" spans="1:8" ht="18" customHeight="1">
      <c r="A34" s="32" t="s">
        <v>684</v>
      </c>
      <c r="B34" s="73" t="s">
        <v>243</v>
      </c>
      <c r="C34" s="32" t="s">
        <v>892</v>
      </c>
      <c r="D34" s="33" t="s">
        <v>685</v>
      </c>
      <c r="E34" s="46">
        <v>319</v>
      </c>
      <c r="F34" s="45">
        <v>366.39</v>
      </c>
      <c r="G34" s="45">
        <v>319</v>
      </c>
      <c r="H34" s="45">
        <f t="shared" si="1"/>
        <v>114.85579937304075</v>
      </c>
    </row>
    <row r="35" spans="1:8" ht="18" customHeight="1">
      <c r="A35" s="32" t="s">
        <v>684</v>
      </c>
      <c r="B35" s="73" t="s">
        <v>244</v>
      </c>
      <c r="C35" s="32" t="s">
        <v>892</v>
      </c>
      <c r="D35" s="33" t="s">
        <v>1273</v>
      </c>
      <c r="E35" s="46">
        <v>344</v>
      </c>
      <c r="F35" s="45">
        <v>675.36</v>
      </c>
      <c r="G35" s="45">
        <v>344</v>
      </c>
      <c r="H35" s="45">
        <f t="shared" si="1"/>
        <v>196.32558139534885</v>
      </c>
    </row>
    <row r="36" spans="1:8" ht="18" customHeight="1">
      <c r="A36" s="32" t="s">
        <v>684</v>
      </c>
      <c r="B36" s="73" t="s">
        <v>245</v>
      </c>
      <c r="C36" s="32" t="s">
        <v>892</v>
      </c>
      <c r="D36" s="33" t="s">
        <v>686</v>
      </c>
      <c r="E36" s="46">
        <v>170</v>
      </c>
      <c r="F36" s="45">
        <v>120</v>
      </c>
      <c r="G36" s="45">
        <v>170</v>
      </c>
      <c r="H36" s="45">
        <f t="shared" si="1"/>
        <v>70.58823529411765</v>
      </c>
    </row>
    <row r="37" spans="1:8" ht="18" customHeight="1">
      <c r="A37" s="28">
        <v>642006</v>
      </c>
      <c r="B37" s="73" t="s">
        <v>1836</v>
      </c>
      <c r="C37" s="28" t="s">
        <v>892</v>
      </c>
      <c r="D37" s="75" t="s">
        <v>687</v>
      </c>
      <c r="E37" s="46">
        <v>450</v>
      </c>
      <c r="F37" s="45">
        <v>0</v>
      </c>
      <c r="G37" s="45">
        <v>450</v>
      </c>
      <c r="H37" s="45">
        <f t="shared" si="1"/>
        <v>0</v>
      </c>
    </row>
    <row r="38" spans="1:8" ht="18" customHeight="1">
      <c r="A38" s="28">
        <v>642006</v>
      </c>
      <c r="B38" s="73" t="s">
        <v>1837</v>
      </c>
      <c r="C38" s="32" t="s">
        <v>892</v>
      </c>
      <c r="D38" s="33" t="s">
        <v>688</v>
      </c>
      <c r="E38" s="66">
        <v>33</v>
      </c>
      <c r="F38" s="45">
        <v>0</v>
      </c>
      <c r="G38" s="45">
        <v>33</v>
      </c>
      <c r="H38" s="45">
        <f t="shared" si="1"/>
        <v>0</v>
      </c>
    </row>
    <row r="39" spans="1:8" ht="18" customHeight="1">
      <c r="A39" s="28">
        <v>642006</v>
      </c>
      <c r="B39" s="73" t="s">
        <v>1838</v>
      </c>
      <c r="C39" s="28" t="s">
        <v>892</v>
      </c>
      <c r="D39" s="33" t="s">
        <v>636</v>
      </c>
      <c r="E39" s="66">
        <v>0</v>
      </c>
      <c r="F39" s="45">
        <v>50</v>
      </c>
      <c r="G39" s="45">
        <v>0</v>
      </c>
      <c r="H39" s="45">
        <f t="shared" si="1"/>
        <v>0</v>
      </c>
    </row>
    <row r="40" spans="1:8" ht="18" customHeight="1">
      <c r="A40" s="28">
        <v>642006</v>
      </c>
      <c r="B40" s="73" t="s">
        <v>1839</v>
      </c>
      <c r="C40" s="32" t="s">
        <v>892</v>
      </c>
      <c r="D40" s="33" t="s">
        <v>621</v>
      </c>
      <c r="E40" s="133">
        <v>2622</v>
      </c>
      <c r="F40" s="67">
        <v>0</v>
      </c>
      <c r="G40" s="133">
        <v>2622</v>
      </c>
      <c r="H40" s="45">
        <f t="shared" si="1"/>
        <v>0</v>
      </c>
    </row>
    <row r="41" spans="1:8" ht="18" customHeight="1">
      <c r="A41" s="48"/>
      <c r="B41" s="103"/>
      <c r="C41" s="104"/>
      <c r="D41" s="48" t="s">
        <v>378</v>
      </c>
      <c r="E41" s="50">
        <f>SUM(E32)</f>
        <v>5209</v>
      </c>
      <c r="F41" s="50">
        <f>SUM(F32)</f>
        <v>2821.67</v>
      </c>
      <c r="G41" s="50">
        <f>SUM(G32)</f>
        <v>5209</v>
      </c>
      <c r="H41" s="50">
        <f t="shared" si="1"/>
        <v>54.16913035131503</v>
      </c>
    </row>
    <row r="42" spans="1:8" ht="18" customHeight="1">
      <c r="A42" s="58"/>
      <c r="B42" s="59"/>
      <c r="C42" s="60"/>
      <c r="D42" s="61"/>
      <c r="E42" s="58"/>
      <c r="F42" s="58"/>
      <c r="G42" s="58"/>
      <c r="H42" s="58"/>
    </row>
    <row r="43" spans="1:8" ht="8.25">
      <c r="A43" s="334" t="s">
        <v>979</v>
      </c>
      <c r="B43" s="334"/>
      <c r="C43" s="334"/>
      <c r="D43" s="334"/>
      <c r="E43" s="334"/>
      <c r="F43" s="334"/>
      <c r="G43" s="334"/>
      <c r="H43" s="334"/>
    </row>
    <row r="44" spans="1:8" ht="36.75" customHeight="1">
      <c r="A44" s="336" t="s">
        <v>325</v>
      </c>
      <c r="B44" s="336"/>
      <c r="C44" s="336"/>
      <c r="D44" s="336"/>
      <c r="E44" s="336"/>
      <c r="F44" s="336"/>
      <c r="G44" s="336"/>
      <c r="H44" s="336"/>
    </row>
    <row r="45" spans="1:8" ht="18" customHeight="1">
      <c r="A45" s="58"/>
      <c r="B45" s="59"/>
      <c r="C45" s="60"/>
      <c r="D45" s="61"/>
      <c r="E45" s="58"/>
      <c r="F45" s="58"/>
      <c r="G45" s="58"/>
      <c r="H45" s="58"/>
    </row>
    <row r="46" spans="1:8" ht="18" customHeight="1">
      <c r="A46" s="86" t="s">
        <v>743</v>
      </c>
      <c r="B46" s="37" t="s">
        <v>986</v>
      </c>
      <c r="C46" s="14" t="s">
        <v>389</v>
      </c>
      <c r="D46" s="15" t="s">
        <v>987</v>
      </c>
      <c r="E46" s="86" t="s">
        <v>376</v>
      </c>
      <c r="F46" s="86" t="s">
        <v>152</v>
      </c>
      <c r="G46" s="86" t="s">
        <v>153</v>
      </c>
      <c r="H46" s="86" t="s">
        <v>377</v>
      </c>
    </row>
    <row r="47" spans="1:8" ht="18" customHeight="1">
      <c r="A47" s="95" t="s">
        <v>382</v>
      </c>
      <c r="B47" s="126" t="s">
        <v>383</v>
      </c>
      <c r="C47" s="97"/>
      <c r="D47" s="98" t="s">
        <v>374</v>
      </c>
      <c r="E47" s="99"/>
      <c r="F47" s="99"/>
      <c r="G47" s="99"/>
      <c r="H47" s="99"/>
    </row>
    <row r="48" spans="1:8" ht="18" customHeight="1">
      <c r="A48" s="37" t="s">
        <v>385</v>
      </c>
      <c r="B48" s="37" t="s">
        <v>386</v>
      </c>
      <c r="C48" s="14" t="s">
        <v>387</v>
      </c>
      <c r="D48" s="38" t="s">
        <v>1263</v>
      </c>
      <c r="E48" s="105">
        <f>SUM(E49:E54)</f>
        <v>25340</v>
      </c>
      <c r="F48" s="105">
        <f>SUM(F49:F54)</f>
        <v>28553.26</v>
      </c>
      <c r="G48" s="105">
        <f>SUM(G49:G54)</f>
        <v>27803</v>
      </c>
      <c r="H48" s="105">
        <f aca="true" t="shared" si="2" ref="H48:H55">IF(E48=0,,F48/E48*100)</f>
        <v>112.68058405682714</v>
      </c>
    </row>
    <row r="49" spans="1:8" ht="18" customHeight="1">
      <c r="A49" s="28">
        <v>61</v>
      </c>
      <c r="B49" s="29" t="s">
        <v>247</v>
      </c>
      <c r="C49" s="28" t="s">
        <v>892</v>
      </c>
      <c r="D49" s="75" t="s">
        <v>1572</v>
      </c>
      <c r="E49" s="46">
        <v>15700</v>
      </c>
      <c r="F49" s="46">
        <v>17349.68</v>
      </c>
      <c r="G49" s="46">
        <v>17350</v>
      </c>
      <c r="H49" s="45">
        <f t="shared" si="2"/>
        <v>110.50751592356688</v>
      </c>
    </row>
    <row r="50" spans="1:8" ht="18" customHeight="1">
      <c r="A50" s="28">
        <v>62</v>
      </c>
      <c r="B50" s="29" t="s">
        <v>1274</v>
      </c>
      <c r="C50" s="28" t="s">
        <v>892</v>
      </c>
      <c r="D50" s="75" t="s">
        <v>1107</v>
      </c>
      <c r="E50" s="46">
        <v>5420</v>
      </c>
      <c r="F50" s="46">
        <v>6065.23</v>
      </c>
      <c r="G50" s="46">
        <v>6067</v>
      </c>
      <c r="H50" s="45">
        <f t="shared" si="2"/>
        <v>111.90461254612545</v>
      </c>
    </row>
    <row r="51" spans="1:8" ht="18" customHeight="1">
      <c r="A51" s="28">
        <v>637005</v>
      </c>
      <c r="B51" s="29" t="s">
        <v>1275</v>
      </c>
      <c r="C51" s="28" t="s">
        <v>637</v>
      </c>
      <c r="D51" s="75" t="s">
        <v>689</v>
      </c>
      <c r="E51" s="46">
        <v>3500</v>
      </c>
      <c r="F51" s="46">
        <v>4380</v>
      </c>
      <c r="G51" s="46">
        <v>3500</v>
      </c>
      <c r="H51" s="45">
        <f t="shared" si="2"/>
        <v>125.14285714285714</v>
      </c>
    </row>
    <row r="52" spans="1:8" ht="18" customHeight="1">
      <c r="A52" s="28">
        <v>632</v>
      </c>
      <c r="B52" s="29" t="s">
        <v>193</v>
      </c>
      <c r="C52" s="28" t="s">
        <v>892</v>
      </c>
      <c r="D52" s="75" t="s">
        <v>1581</v>
      </c>
      <c r="E52" s="46">
        <v>0</v>
      </c>
      <c r="F52" s="46">
        <v>0</v>
      </c>
      <c r="G52" s="46">
        <v>0</v>
      </c>
      <c r="H52" s="45">
        <f t="shared" si="2"/>
        <v>0</v>
      </c>
    </row>
    <row r="53" spans="1:8" ht="18" customHeight="1">
      <c r="A53" s="28">
        <v>637</v>
      </c>
      <c r="B53" s="29" t="s">
        <v>194</v>
      </c>
      <c r="C53" s="28" t="s">
        <v>892</v>
      </c>
      <c r="D53" s="75" t="s">
        <v>988</v>
      </c>
      <c r="E53" s="46">
        <v>720</v>
      </c>
      <c r="F53" s="46">
        <v>758.35</v>
      </c>
      <c r="G53" s="46">
        <v>886</v>
      </c>
      <c r="H53" s="45">
        <f t="shared" si="2"/>
        <v>105.3263888888889</v>
      </c>
    </row>
    <row r="54" spans="1:10" ht="18" customHeight="1">
      <c r="A54" s="28">
        <v>642</v>
      </c>
      <c r="B54" s="29" t="s">
        <v>690</v>
      </c>
      <c r="C54" s="28" t="s">
        <v>892</v>
      </c>
      <c r="D54" s="75" t="s">
        <v>195</v>
      </c>
      <c r="E54" s="46">
        <v>0</v>
      </c>
      <c r="F54" s="46">
        <v>0</v>
      </c>
      <c r="G54" s="46">
        <v>0</v>
      </c>
      <c r="H54" s="45">
        <f t="shared" si="2"/>
        <v>0</v>
      </c>
      <c r="J54" s="221"/>
    </row>
    <row r="55" spans="1:8" ht="18" customHeight="1">
      <c r="A55" s="48"/>
      <c r="B55" s="103"/>
      <c r="C55" s="104" t="s">
        <v>892</v>
      </c>
      <c r="D55" s="48" t="s">
        <v>378</v>
      </c>
      <c r="E55" s="50">
        <f>SUM(E48)</f>
        <v>25340</v>
      </c>
      <c r="F55" s="50">
        <f>SUM(F48)</f>
        <v>28553.26</v>
      </c>
      <c r="G55" s="50">
        <f>SUM(G48)</f>
        <v>27803</v>
      </c>
      <c r="H55" s="50">
        <f t="shared" si="2"/>
        <v>112.68058405682714</v>
      </c>
    </row>
    <row r="56" spans="1:8" ht="18" customHeight="1">
      <c r="A56" s="58"/>
      <c r="B56" s="59"/>
      <c r="C56" s="60"/>
      <c r="D56" s="61"/>
      <c r="E56" s="58"/>
      <c r="F56" s="58"/>
      <c r="G56" s="58"/>
      <c r="H56" s="58"/>
    </row>
    <row r="57" spans="1:8" ht="8.25">
      <c r="A57" s="334" t="s">
        <v>979</v>
      </c>
      <c r="B57" s="334"/>
      <c r="C57" s="334"/>
      <c r="D57" s="334"/>
      <c r="E57" s="334"/>
      <c r="F57" s="334"/>
      <c r="G57" s="334"/>
      <c r="H57" s="334"/>
    </row>
    <row r="58" spans="1:8" ht="45" customHeight="1">
      <c r="A58" s="336" t="s">
        <v>326</v>
      </c>
      <c r="B58" s="336"/>
      <c r="C58" s="336"/>
      <c r="D58" s="336"/>
      <c r="E58" s="336"/>
      <c r="F58" s="336"/>
      <c r="G58" s="336"/>
      <c r="H58" s="336"/>
    </row>
    <row r="59" spans="1:8" ht="18" customHeight="1">
      <c r="A59" s="58"/>
      <c r="B59" s="59"/>
      <c r="C59" s="60"/>
      <c r="D59" s="61"/>
      <c r="E59" s="58"/>
      <c r="F59" s="58"/>
      <c r="G59" s="58"/>
      <c r="H59" s="58"/>
    </row>
    <row r="60" spans="1:8" ht="18" customHeight="1">
      <c r="A60" s="86" t="s">
        <v>1496</v>
      </c>
      <c r="B60" s="13" t="s">
        <v>989</v>
      </c>
      <c r="C60" s="14" t="s">
        <v>389</v>
      </c>
      <c r="D60" s="15" t="s">
        <v>990</v>
      </c>
      <c r="E60" s="86" t="s">
        <v>376</v>
      </c>
      <c r="F60" s="86" t="s">
        <v>152</v>
      </c>
      <c r="G60" s="86" t="s">
        <v>153</v>
      </c>
      <c r="H60" s="86" t="s">
        <v>377</v>
      </c>
    </row>
    <row r="61" spans="1:8" ht="18" customHeight="1">
      <c r="A61" s="95" t="s">
        <v>382</v>
      </c>
      <c r="B61" s="96" t="s">
        <v>383</v>
      </c>
      <c r="C61" s="97"/>
      <c r="D61" s="98" t="s">
        <v>374</v>
      </c>
      <c r="E61" s="99"/>
      <c r="F61" s="99"/>
      <c r="G61" s="99"/>
      <c r="H61" s="99"/>
    </row>
    <row r="62" spans="1:8" ht="18" customHeight="1">
      <c r="A62" s="37" t="s">
        <v>385</v>
      </c>
      <c r="B62" s="37" t="s">
        <v>386</v>
      </c>
      <c r="C62" s="14" t="s">
        <v>387</v>
      </c>
      <c r="D62" s="38" t="s">
        <v>1263</v>
      </c>
      <c r="E62" s="105">
        <f>SUM(E63:E64)</f>
        <v>3940</v>
      </c>
      <c r="F62" s="105">
        <f>SUM(F63:F64)</f>
        <v>3016.19</v>
      </c>
      <c r="G62" s="105">
        <f>SUM(G63:G64)</f>
        <v>4074</v>
      </c>
      <c r="H62" s="105">
        <f>IF(E62=0,,F62/E62*100)</f>
        <v>76.55304568527919</v>
      </c>
    </row>
    <row r="63" spans="1:8" ht="18" customHeight="1">
      <c r="A63" s="32">
        <v>633009</v>
      </c>
      <c r="B63" s="73" t="s">
        <v>249</v>
      </c>
      <c r="C63" s="32" t="s">
        <v>892</v>
      </c>
      <c r="D63" s="33" t="s">
        <v>638</v>
      </c>
      <c r="E63" s="46">
        <v>2200</v>
      </c>
      <c r="F63" s="45">
        <v>1381.24</v>
      </c>
      <c r="G63" s="45">
        <v>2188</v>
      </c>
      <c r="H63" s="45">
        <f>IF(E63=0,,F63/E63*100)</f>
        <v>62.78363636363636</v>
      </c>
    </row>
    <row r="64" spans="1:8" ht="18" customHeight="1">
      <c r="A64" s="32">
        <v>637001</v>
      </c>
      <c r="B64" s="73" t="s">
        <v>250</v>
      </c>
      <c r="C64" s="32" t="s">
        <v>892</v>
      </c>
      <c r="D64" s="33" t="s">
        <v>639</v>
      </c>
      <c r="E64" s="46">
        <v>1740</v>
      </c>
      <c r="F64" s="45">
        <v>1634.95</v>
      </c>
      <c r="G64" s="45">
        <v>1886</v>
      </c>
      <c r="H64" s="45">
        <f>IF(E64=0,,F64/E64*100)</f>
        <v>93.96264367816092</v>
      </c>
    </row>
    <row r="65" spans="1:8" ht="18" customHeight="1">
      <c r="A65" s="48"/>
      <c r="B65" s="103"/>
      <c r="C65" s="104" t="s">
        <v>892</v>
      </c>
      <c r="D65" s="48" t="s">
        <v>378</v>
      </c>
      <c r="E65" s="50">
        <f>SUM(E62)</f>
        <v>3940</v>
      </c>
      <c r="F65" s="50">
        <f>SUM(F62)</f>
        <v>3016.19</v>
      </c>
      <c r="G65" s="50">
        <f>SUM(G62)</f>
        <v>4074</v>
      </c>
      <c r="H65" s="50">
        <f>IF(E65=0,,F65/E65*100)</f>
        <v>76.55304568527919</v>
      </c>
    </row>
    <row r="66" spans="1:8" ht="18" customHeight="1">
      <c r="A66" s="58"/>
      <c r="B66" s="59"/>
      <c r="C66" s="60"/>
      <c r="D66" s="61"/>
      <c r="E66" s="58"/>
      <c r="F66" s="58"/>
      <c r="G66" s="58"/>
      <c r="H66" s="58"/>
    </row>
    <row r="67" spans="1:8" ht="8.25">
      <c r="A67" s="334" t="s">
        <v>979</v>
      </c>
      <c r="B67" s="334"/>
      <c r="C67" s="334"/>
      <c r="D67" s="334"/>
      <c r="E67" s="334"/>
      <c r="F67" s="334"/>
      <c r="G67" s="334"/>
      <c r="H67" s="334"/>
    </row>
    <row r="68" spans="1:8" ht="48" customHeight="1">
      <c r="A68" s="336" t="s">
        <v>327</v>
      </c>
      <c r="B68" s="336"/>
      <c r="C68" s="336"/>
      <c r="D68" s="336"/>
      <c r="E68" s="336"/>
      <c r="F68" s="336"/>
      <c r="G68" s="336"/>
      <c r="H68" s="336"/>
    </row>
    <row r="69" spans="1:8" ht="18" customHeight="1">
      <c r="A69" s="58"/>
      <c r="B69" s="59"/>
      <c r="C69" s="60"/>
      <c r="D69" s="61"/>
      <c r="E69" s="58"/>
      <c r="F69" s="58"/>
      <c r="G69" s="58"/>
      <c r="H69" s="58"/>
    </row>
    <row r="70" spans="1:8" ht="18" customHeight="1">
      <c r="A70" s="86" t="s">
        <v>1496</v>
      </c>
      <c r="B70" s="13" t="s">
        <v>992</v>
      </c>
      <c r="C70" s="14" t="s">
        <v>389</v>
      </c>
      <c r="D70" s="15" t="s">
        <v>993</v>
      </c>
      <c r="E70" s="86" t="s">
        <v>376</v>
      </c>
      <c r="F70" s="86" t="s">
        <v>152</v>
      </c>
      <c r="G70" s="86" t="s">
        <v>153</v>
      </c>
      <c r="H70" s="86" t="s">
        <v>377</v>
      </c>
    </row>
    <row r="71" spans="1:8" ht="18" customHeight="1">
      <c r="A71" s="95" t="s">
        <v>382</v>
      </c>
      <c r="B71" s="96" t="s">
        <v>383</v>
      </c>
      <c r="C71" s="97" t="s">
        <v>384</v>
      </c>
      <c r="D71" s="98" t="s">
        <v>374</v>
      </c>
      <c r="E71" s="99"/>
      <c r="F71" s="99"/>
      <c r="G71" s="99"/>
      <c r="H71" s="99"/>
    </row>
    <row r="72" spans="1:8" ht="18" customHeight="1">
      <c r="A72" s="37" t="s">
        <v>385</v>
      </c>
      <c r="B72" s="37" t="s">
        <v>386</v>
      </c>
      <c r="C72" s="14" t="s">
        <v>387</v>
      </c>
      <c r="D72" s="38" t="s">
        <v>1263</v>
      </c>
      <c r="E72" s="105">
        <f>SUM(E73:E76)</f>
        <v>15400</v>
      </c>
      <c r="F72" s="105">
        <f>SUM(F73:F76)</f>
        <v>4317.65</v>
      </c>
      <c r="G72" s="105">
        <f>SUM(G73:G76)</f>
        <v>15400</v>
      </c>
      <c r="H72" s="105">
        <f aca="true" t="shared" si="3" ref="H72:H77">IF(E72=0,,F72/E72*100)</f>
        <v>28.03668831168831</v>
      </c>
    </row>
    <row r="73" spans="1:8" ht="18" customHeight="1">
      <c r="A73" s="65">
        <v>637005</v>
      </c>
      <c r="B73" s="73" t="s">
        <v>253</v>
      </c>
      <c r="C73" s="65" t="s">
        <v>892</v>
      </c>
      <c r="D73" s="70" t="s">
        <v>640</v>
      </c>
      <c r="E73" s="66">
        <v>5000</v>
      </c>
      <c r="F73" s="133">
        <v>0</v>
      </c>
      <c r="G73" s="133">
        <v>5000</v>
      </c>
      <c r="H73" s="45">
        <f t="shared" si="3"/>
        <v>0</v>
      </c>
    </row>
    <row r="74" spans="1:8" ht="18" customHeight="1">
      <c r="A74" s="65">
        <v>637005</v>
      </c>
      <c r="B74" s="73" t="s">
        <v>254</v>
      </c>
      <c r="C74" s="65" t="s">
        <v>892</v>
      </c>
      <c r="D74" s="70" t="s">
        <v>641</v>
      </c>
      <c r="E74" s="66">
        <v>5000</v>
      </c>
      <c r="F74" s="133">
        <v>3917.65</v>
      </c>
      <c r="G74" s="133">
        <v>5000</v>
      </c>
      <c r="H74" s="45">
        <f t="shared" si="3"/>
        <v>78.35300000000001</v>
      </c>
    </row>
    <row r="75" spans="1:8" ht="18" customHeight="1">
      <c r="A75" s="65">
        <v>637005</v>
      </c>
      <c r="B75" s="73" t="s">
        <v>642</v>
      </c>
      <c r="C75" s="65" t="s">
        <v>892</v>
      </c>
      <c r="D75" s="70" t="s">
        <v>643</v>
      </c>
      <c r="E75" s="66">
        <v>4900</v>
      </c>
      <c r="F75" s="133">
        <v>0</v>
      </c>
      <c r="G75" s="133">
        <v>4900</v>
      </c>
      <c r="H75" s="45">
        <f t="shared" si="3"/>
        <v>0</v>
      </c>
    </row>
    <row r="76" spans="1:8" ht="18.75" customHeight="1">
      <c r="A76" s="65">
        <v>637012</v>
      </c>
      <c r="B76" s="73" t="s">
        <v>644</v>
      </c>
      <c r="C76" s="65" t="s">
        <v>892</v>
      </c>
      <c r="D76" s="70" t="s">
        <v>691</v>
      </c>
      <c r="E76" s="66">
        <v>500</v>
      </c>
      <c r="F76" s="133">
        <v>400</v>
      </c>
      <c r="G76" s="133">
        <v>500</v>
      </c>
      <c r="H76" s="45">
        <f t="shared" si="3"/>
        <v>80</v>
      </c>
    </row>
    <row r="77" spans="1:8" ht="18" customHeight="1">
      <c r="A77" s="48"/>
      <c r="B77" s="103"/>
      <c r="C77" s="104"/>
      <c r="D77" s="48" t="s">
        <v>378</v>
      </c>
      <c r="E77" s="129">
        <f>SUM(E72)</f>
        <v>15400</v>
      </c>
      <c r="F77" s="50">
        <f>SUM(F72)</f>
        <v>4317.65</v>
      </c>
      <c r="G77" s="129">
        <f>SUM(G72)</f>
        <v>15400</v>
      </c>
      <c r="H77" s="50">
        <f t="shared" si="3"/>
        <v>28.03668831168831</v>
      </c>
    </row>
    <row r="78" spans="1:8" ht="18" customHeight="1">
      <c r="A78" s="58"/>
      <c r="B78" s="59"/>
      <c r="C78" s="60"/>
      <c r="D78" s="61"/>
      <c r="E78" s="58"/>
      <c r="F78" s="58"/>
      <c r="G78" s="58"/>
      <c r="H78" s="58"/>
    </row>
    <row r="79" spans="1:8" ht="18" customHeight="1">
      <c r="A79" s="334" t="s">
        <v>979</v>
      </c>
      <c r="B79" s="334"/>
      <c r="C79" s="334"/>
      <c r="D79" s="334"/>
      <c r="E79" s="334"/>
      <c r="F79" s="334"/>
      <c r="G79" s="334"/>
      <c r="H79" s="334"/>
    </row>
    <row r="80" spans="1:8" ht="42.75" customHeight="1">
      <c r="A80" s="336" t="s">
        <v>328</v>
      </c>
      <c r="B80" s="336"/>
      <c r="C80" s="336"/>
      <c r="D80" s="336"/>
      <c r="E80" s="336"/>
      <c r="F80" s="336"/>
      <c r="G80" s="336"/>
      <c r="H80" s="336"/>
    </row>
    <row r="81" spans="1:8" ht="18" customHeight="1">
      <c r="A81" s="58"/>
      <c r="B81" s="59"/>
      <c r="C81" s="60"/>
      <c r="D81" s="61"/>
      <c r="E81" s="58"/>
      <c r="F81" s="58"/>
      <c r="G81" s="58"/>
      <c r="H81" s="58"/>
    </row>
    <row r="82" spans="1:8" ht="18" customHeight="1">
      <c r="A82" s="86" t="s">
        <v>622</v>
      </c>
      <c r="B82" s="13" t="s">
        <v>994</v>
      </c>
      <c r="C82" s="14" t="s">
        <v>389</v>
      </c>
      <c r="D82" s="15" t="s">
        <v>995</v>
      </c>
      <c r="E82" s="86" t="s">
        <v>376</v>
      </c>
      <c r="F82" s="86" t="s">
        <v>152</v>
      </c>
      <c r="G82" s="86" t="s">
        <v>153</v>
      </c>
      <c r="H82" s="86" t="s">
        <v>377</v>
      </c>
    </row>
    <row r="83" spans="1:8" ht="18" customHeight="1">
      <c r="A83" s="95" t="s">
        <v>382</v>
      </c>
      <c r="B83" s="96" t="s">
        <v>383</v>
      </c>
      <c r="C83" s="97" t="s">
        <v>384</v>
      </c>
      <c r="D83" s="98" t="s">
        <v>374</v>
      </c>
      <c r="E83" s="99"/>
      <c r="F83" s="99"/>
      <c r="G83" s="99"/>
      <c r="H83" s="99"/>
    </row>
    <row r="84" spans="1:8" ht="18" customHeight="1">
      <c r="A84" s="37" t="s">
        <v>266</v>
      </c>
      <c r="B84" s="37" t="s">
        <v>267</v>
      </c>
      <c r="C84" s="14" t="s">
        <v>387</v>
      </c>
      <c r="D84" s="15" t="s">
        <v>991</v>
      </c>
      <c r="E84" s="39">
        <f>SUM(E85:E91)</f>
        <v>10800</v>
      </c>
      <c r="F84" s="39">
        <f>SUM(F85:F91)</f>
        <v>19519.98</v>
      </c>
      <c r="G84" s="39">
        <f>SUM(G85:G91)</f>
        <v>19520</v>
      </c>
      <c r="H84" s="39">
        <f aca="true" t="shared" si="4" ref="H84:H92">IF(E84=0,,F84/E84*100)</f>
        <v>180.74055555555555</v>
      </c>
    </row>
    <row r="85" spans="1:8" ht="18" customHeight="1">
      <c r="A85" s="32">
        <v>620</v>
      </c>
      <c r="B85" s="73" t="s">
        <v>1106</v>
      </c>
      <c r="C85" s="32" t="s">
        <v>892</v>
      </c>
      <c r="D85" s="69" t="s">
        <v>1107</v>
      </c>
      <c r="E85" s="46">
        <v>360</v>
      </c>
      <c r="F85" s="277">
        <v>1267.93</v>
      </c>
      <c r="G85" s="45">
        <v>1264</v>
      </c>
      <c r="H85" s="46">
        <f t="shared" si="4"/>
        <v>352.2027777777778</v>
      </c>
    </row>
    <row r="86" spans="1:8" ht="18" customHeight="1">
      <c r="A86" s="68">
        <v>631</v>
      </c>
      <c r="B86" s="73" t="s">
        <v>1108</v>
      </c>
      <c r="C86" s="32" t="s">
        <v>892</v>
      </c>
      <c r="D86" s="69" t="s">
        <v>982</v>
      </c>
      <c r="E86" s="46">
        <v>600</v>
      </c>
      <c r="F86" s="277">
        <v>331</v>
      </c>
      <c r="G86" s="45">
        <v>331</v>
      </c>
      <c r="H86" s="46">
        <f t="shared" si="4"/>
        <v>55.166666666666664</v>
      </c>
    </row>
    <row r="87" spans="1:8" ht="18" customHeight="1">
      <c r="A87" s="68">
        <v>632</v>
      </c>
      <c r="B87" s="73" t="s">
        <v>1109</v>
      </c>
      <c r="C87" s="32" t="s">
        <v>892</v>
      </c>
      <c r="D87" s="69" t="s">
        <v>1581</v>
      </c>
      <c r="E87" s="46">
        <v>0</v>
      </c>
      <c r="F87" s="277">
        <v>337.45</v>
      </c>
      <c r="G87" s="45">
        <v>338</v>
      </c>
      <c r="H87" s="46">
        <f t="shared" si="4"/>
        <v>0</v>
      </c>
    </row>
    <row r="88" spans="1:8" ht="18" customHeight="1">
      <c r="A88" s="68">
        <v>633</v>
      </c>
      <c r="B88" s="73" t="s">
        <v>1110</v>
      </c>
      <c r="C88" s="32" t="s">
        <v>892</v>
      </c>
      <c r="D88" s="69" t="s">
        <v>1146</v>
      </c>
      <c r="E88" s="46">
        <v>450</v>
      </c>
      <c r="F88" s="277">
        <v>756.68</v>
      </c>
      <c r="G88" s="45">
        <v>758</v>
      </c>
      <c r="H88" s="46">
        <f t="shared" si="4"/>
        <v>168.1511111111111</v>
      </c>
    </row>
    <row r="89" spans="1:8" ht="18" customHeight="1">
      <c r="A89" s="68">
        <v>634</v>
      </c>
      <c r="B89" s="73" t="s">
        <v>1111</v>
      </c>
      <c r="C89" s="32" t="s">
        <v>892</v>
      </c>
      <c r="D89" s="69" t="s">
        <v>1147</v>
      </c>
      <c r="E89" s="46">
        <v>90</v>
      </c>
      <c r="F89" s="277">
        <v>114.69</v>
      </c>
      <c r="G89" s="45">
        <v>116</v>
      </c>
      <c r="H89" s="46">
        <f t="shared" si="4"/>
        <v>127.43333333333334</v>
      </c>
    </row>
    <row r="90" spans="1:8" ht="18" customHeight="1">
      <c r="A90" s="68">
        <v>635</v>
      </c>
      <c r="B90" s="73" t="s">
        <v>1112</v>
      </c>
      <c r="C90" s="32" t="s">
        <v>892</v>
      </c>
      <c r="D90" s="69" t="s">
        <v>692</v>
      </c>
      <c r="E90" s="46">
        <v>0</v>
      </c>
      <c r="F90" s="277">
        <v>198</v>
      </c>
      <c r="G90" s="45">
        <v>198</v>
      </c>
      <c r="H90" s="46">
        <f t="shared" si="4"/>
        <v>0</v>
      </c>
    </row>
    <row r="91" spans="1:8" ht="18" customHeight="1">
      <c r="A91" s="68">
        <v>637</v>
      </c>
      <c r="B91" s="73" t="s">
        <v>693</v>
      </c>
      <c r="C91" s="32" t="s">
        <v>892</v>
      </c>
      <c r="D91" s="69" t="s">
        <v>988</v>
      </c>
      <c r="E91" s="66">
        <v>9300</v>
      </c>
      <c r="F91" s="277">
        <v>16514.23</v>
      </c>
      <c r="G91" s="45">
        <v>16515</v>
      </c>
      <c r="H91" s="46">
        <f t="shared" si="4"/>
        <v>177.57236559139784</v>
      </c>
    </row>
    <row r="92" spans="1:8" ht="18" customHeight="1">
      <c r="A92" s="48"/>
      <c r="B92" s="103"/>
      <c r="C92" s="104"/>
      <c r="D92" s="48" t="s">
        <v>378</v>
      </c>
      <c r="E92" s="50">
        <f>SUM(E84)</f>
        <v>10800</v>
      </c>
      <c r="F92" s="276">
        <f>SUM(F84)</f>
        <v>19519.98</v>
      </c>
      <c r="G92" s="50">
        <f>SUM(G84)</f>
        <v>19520</v>
      </c>
      <c r="H92" s="50">
        <f t="shared" si="4"/>
        <v>180.74055555555555</v>
      </c>
    </row>
    <row r="93" ht="18" customHeight="1"/>
    <row r="94" spans="1:8" ht="18" customHeight="1">
      <c r="A94" s="334" t="s">
        <v>979</v>
      </c>
      <c r="B94" s="334"/>
      <c r="C94" s="334"/>
      <c r="D94" s="334"/>
      <c r="E94" s="334"/>
      <c r="F94" s="334"/>
      <c r="G94" s="334"/>
      <c r="H94" s="334"/>
    </row>
    <row r="95" spans="1:8" ht="42.75" customHeight="1">
      <c r="A95" s="336" t="s">
        <v>329</v>
      </c>
      <c r="B95" s="336"/>
      <c r="C95" s="336"/>
      <c r="D95" s="336"/>
      <c r="E95" s="336"/>
      <c r="F95" s="336"/>
      <c r="G95" s="336"/>
      <c r="H95" s="336"/>
    </row>
    <row r="98" spans="1:8" ht="18" customHeight="1">
      <c r="A98" s="331" t="s">
        <v>1118</v>
      </c>
      <c r="B98" s="356"/>
      <c r="C98" s="356"/>
      <c r="D98" s="357"/>
      <c r="E98" s="368">
        <v>2014</v>
      </c>
      <c r="F98" s="368"/>
      <c r="G98" s="368"/>
      <c r="H98" s="369"/>
    </row>
    <row r="99" spans="1:8" ht="18" customHeight="1">
      <c r="A99" s="86" t="s">
        <v>382</v>
      </c>
      <c r="B99" s="37" t="s">
        <v>383</v>
      </c>
      <c r="C99" s="14" t="s">
        <v>384</v>
      </c>
      <c r="D99" s="15" t="s">
        <v>374</v>
      </c>
      <c r="E99" s="86" t="s">
        <v>1115</v>
      </c>
      <c r="F99" s="86" t="s">
        <v>1116</v>
      </c>
      <c r="G99" s="86" t="s">
        <v>381</v>
      </c>
      <c r="H99" s="86" t="s">
        <v>378</v>
      </c>
    </row>
    <row r="100" spans="1:8" ht="18" customHeight="1">
      <c r="A100" s="106" t="s">
        <v>1119</v>
      </c>
      <c r="B100" s="359" t="s">
        <v>1120</v>
      </c>
      <c r="C100" s="362" t="s">
        <v>389</v>
      </c>
      <c r="D100" s="365" t="s">
        <v>1262</v>
      </c>
      <c r="E100" s="107">
        <f>SUM(E15:E23)</f>
        <v>51880</v>
      </c>
      <c r="F100" s="107"/>
      <c r="G100" s="107"/>
      <c r="H100" s="107">
        <f>SUM(E100:G100)</f>
        <v>51880</v>
      </c>
    </row>
    <row r="101" spans="1:8" ht="18" customHeight="1">
      <c r="A101" s="106" t="s">
        <v>1121</v>
      </c>
      <c r="B101" s="360"/>
      <c r="C101" s="363"/>
      <c r="D101" s="366"/>
      <c r="E101" s="110">
        <f>SUM(F15:F23)</f>
        <v>50676.10999999999</v>
      </c>
      <c r="F101" s="110"/>
      <c r="G101" s="110"/>
      <c r="H101" s="107">
        <f>SUM(E101:G101)</f>
        <v>50676.10999999999</v>
      </c>
    </row>
    <row r="102" spans="1:8" ht="18" customHeight="1">
      <c r="A102" s="106" t="s">
        <v>1122</v>
      </c>
      <c r="B102" s="361"/>
      <c r="C102" s="364"/>
      <c r="D102" s="367"/>
      <c r="E102" s="110">
        <f>IF(E101=0,,E101/E100*100)</f>
        <v>97.67947185813415</v>
      </c>
      <c r="F102" s="110">
        <f>IF(F101=0,,F101/F100*100)</f>
        <v>0</v>
      </c>
      <c r="G102" s="110">
        <f>IF(G101=0,,G101/G100*100)</f>
        <v>0</v>
      </c>
      <c r="H102" s="110">
        <f>IF(H101=0,,H101/H100*100)</f>
        <v>97.67947185813415</v>
      </c>
    </row>
    <row r="103" spans="1:8" ht="18" customHeight="1">
      <c r="A103" s="106" t="s">
        <v>1119</v>
      </c>
      <c r="B103" s="359" t="s">
        <v>984</v>
      </c>
      <c r="C103" s="362" t="s">
        <v>389</v>
      </c>
      <c r="D103" s="365" t="s">
        <v>985</v>
      </c>
      <c r="E103" s="110">
        <f>SUM(E33:E40)</f>
        <v>5209</v>
      </c>
      <c r="F103" s="110"/>
      <c r="G103" s="110"/>
      <c r="H103" s="110">
        <f>SUM(E103:G103)</f>
        <v>5209</v>
      </c>
    </row>
    <row r="104" spans="1:8" ht="18" customHeight="1">
      <c r="A104" s="106" t="s">
        <v>1121</v>
      </c>
      <c r="B104" s="360"/>
      <c r="C104" s="363"/>
      <c r="D104" s="366"/>
      <c r="E104" s="110">
        <f>SUM(F33:F40)</f>
        <v>2821.67</v>
      </c>
      <c r="F104" s="110"/>
      <c r="G104" s="110"/>
      <c r="H104" s="110">
        <f>SUM(E104:G104)</f>
        <v>2821.67</v>
      </c>
    </row>
    <row r="105" spans="1:8" ht="18" customHeight="1">
      <c r="A105" s="106" t="s">
        <v>1122</v>
      </c>
      <c r="B105" s="361"/>
      <c r="C105" s="364"/>
      <c r="D105" s="367"/>
      <c r="E105" s="110">
        <f>IF(E104=0,,E104/E103*100)</f>
        <v>54.16913035131503</v>
      </c>
      <c r="F105" s="110">
        <f>IF(F104=0,,F104/F103*100)</f>
        <v>0</v>
      </c>
      <c r="G105" s="110">
        <f>IF(G104=0,,G104/G103*100)</f>
        <v>0</v>
      </c>
      <c r="H105" s="110">
        <f>IF(H104=0,,H104/H103*100)</f>
        <v>54.16913035131503</v>
      </c>
    </row>
    <row r="106" spans="1:8" ht="18" customHeight="1">
      <c r="A106" s="106" t="s">
        <v>1119</v>
      </c>
      <c r="B106" s="359" t="s">
        <v>986</v>
      </c>
      <c r="C106" s="362" t="s">
        <v>389</v>
      </c>
      <c r="D106" s="365" t="s">
        <v>987</v>
      </c>
      <c r="E106" s="110">
        <f>SUM(E49:E54)</f>
        <v>25340</v>
      </c>
      <c r="F106" s="110"/>
      <c r="G106" s="110"/>
      <c r="H106" s="110">
        <f>SUM(E106:G106)</f>
        <v>25340</v>
      </c>
    </row>
    <row r="107" spans="1:8" ht="18" customHeight="1">
      <c r="A107" s="106" t="s">
        <v>1121</v>
      </c>
      <c r="B107" s="360"/>
      <c r="C107" s="363"/>
      <c r="D107" s="366"/>
      <c r="E107" s="110">
        <f>SUM(F49:F54)</f>
        <v>28553.26</v>
      </c>
      <c r="F107" s="110"/>
      <c r="G107" s="110"/>
      <c r="H107" s="110">
        <f>SUM(E107:G107)</f>
        <v>28553.26</v>
      </c>
    </row>
    <row r="108" spans="1:8" ht="18" customHeight="1">
      <c r="A108" s="106" t="s">
        <v>1122</v>
      </c>
      <c r="B108" s="361"/>
      <c r="C108" s="364"/>
      <c r="D108" s="367"/>
      <c r="E108" s="110">
        <f>IF(E107=0,,E107/E106*100)</f>
        <v>112.68058405682714</v>
      </c>
      <c r="F108" s="110">
        <f>IF(F107=0,,F107/F106*100)</f>
        <v>0</v>
      </c>
      <c r="G108" s="110">
        <f>IF(G107=0,,G107/G106*100)</f>
        <v>0</v>
      </c>
      <c r="H108" s="110">
        <f>IF(H107=0,,H107/H106*100)</f>
        <v>112.68058405682714</v>
      </c>
    </row>
    <row r="109" spans="1:8" ht="18" customHeight="1">
      <c r="A109" s="106" t="s">
        <v>1119</v>
      </c>
      <c r="B109" s="359" t="s">
        <v>989</v>
      </c>
      <c r="C109" s="362" t="s">
        <v>389</v>
      </c>
      <c r="D109" s="365" t="s">
        <v>990</v>
      </c>
      <c r="E109" s="110">
        <f>SUM(E63:E64)</f>
        <v>3940</v>
      </c>
      <c r="F109" s="110"/>
      <c r="G109" s="110"/>
      <c r="H109" s="110">
        <f>SUM(E109:G109)</f>
        <v>3940</v>
      </c>
    </row>
    <row r="110" spans="1:8" ht="18" customHeight="1">
      <c r="A110" s="106" t="s">
        <v>1121</v>
      </c>
      <c r="B110" s="360"/>
      <c r="C110" s="363"/>
      <c r="D110" s="366"/>
      <c r="E110" s="110">
        <f>SUM(F63:F64)</f>
        <v>3016.19</v>
      </c>
      <c r="F110" s="110"/>
      <c r="G110" s="110"/>
      <c r="H110" s="110">
        <f>SUM(E110:G110)</f>
        <v>3016.19</v>
      </c>
    </row>
    <row r="111" spans="1:8" ht="18" customHeight="1">
      <c r="A111" s="106" t="s">
        <v>1122</v>
      </c>
      <c r="B111" s="361"/>
      <c r="C111" s="364"/>
      <c r="D111" s="367"/>
      <c r="E111" s="110">
        <f>IF(E109=0,,E110/E109*100)</f>
        <v>76.55304568527919</v>
      </c>
      <c r="F111" s="110">
        <f>IF(F110=0,,F110/F109*100)</f>
        <v>0</v>
      </c>
      <c r="G111" s="110">
        <f>IF(G110=0,,G110/G109*100)</f>
        <v>0</v>
      </c>
      <c r="H111" s="110">
        <f>IF(H110=0,,H110/H109*100)</f>
        <v>76.55304568527919</v>
      </c>
    </row>
    <row r="112" spans="1:8" ht="18" customHeight="1">
      <c r="A112" s="106" t="s">
        <v>1119</v>
      </c>
      <c r="B112" s="359" t="s">
        <v>992</v>
      </c>
      <c r="C112" s="362" t="s">
        <v>389</v>
      </c>
      <c r="D112" s="365" t="s">
        <v>993</v>
      </c>
      <c r="E112" s="110">
        <f>SUM(E73:E76)</f>
        <v>15400</v>
      </c>
      <c r="F112" s="110"/>
      <c r="G112" s="110"/>
      <c r="H112" s="110">
        <f>SUM(E112:G112)</f>
        <v>15400</v>
      </c>
    </row>
    <row r="113" spans="1:8" ht="18" customHeight="1">
      <c r="A113" s="106" t="s">
        <v>1121</v>
      </c>
      <c r="B113" s="360"/>
      <c r="C113" s="363"/>
      <c r="D113" s="366"/>
      <c r="E113" s="110">
        <f>SUM(F73:F76)</f>
        <v>4317.65</v>
      </c>
      <c r="F113" s="110"/>
      <c r="G113" s="110"/>
      <c r="H113" s="110">
        <f>SUM(E113:G113)</f>
        <v>4317.65</v>
      </c>
    </row>
    <row r="114" spans="1:8" ht="18" customHeight="1">
      <c r="A114" s="106" t="s">
        <v>1122</v>
      </c>
      <c r="B114" s="361"/>
      <c r="C114" s="364"/>
      <c r="D114" s="367"/>
      <c r="E114" s="110">
        <f>IF(E112=0,,E113/E112*100)</f>
        <v>28.03668831168831</v>
      </c>
      <c r="F114" s="110">
        <f>IF(F113=0,,F113/F112*100)</f>
        <v>0</v>
      </c>
      <c r="G114" s="110">
        <f>IF(G113=0,,G113/G112*100)</f>
        <v>0</v>
      </c>
      <c r="H114" s="110">
        <f>IF(H112=0,,H113/H112*100)</f>
        <v>28.03668831168831</v>
      </c>
    </row>
    <row r="115" spans="1:8" ht="18" customHeight="1">
      <c r="A115" s="106" t="s">
        <v>1119</v>
      </c>
      <c r="B115" s="359" t="s">
        <v>994</v>
      </c>
      <c r="C115" s="362" t="s">
        <v>389</v>
      </c>
      <c r="D115" s="365" t="s">
        <v>995</v>
      </c>
      <c r="E115" s="110">
        <f>SUM(E85:E91)</f>
        <v>10800</v>
      </c>
      <c r="F115" s="110"/>
      <c r="G115" s="110"/>
      <c r="H115" s="110">
        <f>SUM(E115:G115)</f>
        <v>10800</v>
      </c>
    </row>
    <row r="116" spans="1:8" ht="18" customHeight="1">
      <c r="A116" s="106" t="s">
        <v>1121</v>
      </c>
      <c r="B116" s="360"/>
      <c r="C116" s="363"/>
      <c r="D116" s="366"/>
      <c r="E116" s="110">
        <f>SUM(F85:F91)</f>
        <v>19519.98</v>
      </c>
      <c r="F116" s="110"/>
      <c r="G116" s="110"/>
      <c r="H116" s="110">
        <f>SUM(E116:G116)</f>
        <v>19519.98</v>
      </c>
    </row>
    <row r="117" spans="1:8" ht="18" customHeight="1">
      <c r="A117" s="106" t="s">
        <v>1122</v>
      </c>
      <c r="B117" s="361"/>
      <c r="C117" s="364"/>
      <c r="D117" s="367"/>
      <c r="E117" s="110">
        <f>IF(E115=0,,E116/E115*100)</f>
        <v>180.74055555555555</v>
      </c>
      <c r="F117" s="110">
        <f>IF(F115=0,,F116/F115*100)</f>
        <v>0</v>
      </c>
      <c r="G117" s="110">
        <f>IF(G115=0,,G116/G115*100)</f>
        <v>0</v>
      </c>
      <c r="H117" s="110">
        <f>IF(H115=0,,H116/H115*100)</f>
        <v>180.74055555555555</v>
      </c>
    </row>
    <row r="118" spans="1:8" ht="18" customHeight="1">
      <c r="A118" s="111" t="s">
        <v>1119</v>
      </c>
      <c r="B118" s="112"/>
      <c r="C118" s="111"/>
      <c r="D118" s="48" t="s">
        <v>154</v>
      </c>
      <c r="E118" s="113">
        <f aca="true" t="shared" si="5" ref="E118:G119">SUM(E115,E112,E109,E106,E103,E100)</f>
        <v>112569</v>
      </c>
      <c r="F118" s="113">
        <f t="shared" si="5"/>
        <v>0</v>
      </c>
      <c r="G118" s="113">
        <f t="shared" si="5"/>
        <v>0</v>
      </c>
      <c r="H118" s="113">
        <f>SUM(E118:G118)</f>
        <v>112569</v>
      </c>
    </row>
    <row r="119" spans="1:8" ht="18" customHeight="1">
      <c r="A119" s="111" t="s">
        <v>1121</v>
      </c>
      <c r="B119" s="112"/>
      <c r="C119" s="111"/>
      <c r="D119" s="48" t="s">
        <v>155</v>
      </c>
      <c r="E119" s="113">
        <f t="shared" si="5"/>
        <v>108904.85999999999</v>
      </c>
      <c r="F119" s="113">
        <f t="shared" si="5"/>
        <v>0</v>
      </c>
      <c r="G119" s="113">
        <f t="shared" si="5"/>
        <v>0</v>
      </c>
      <c r="H119" s="113">
        <f>SUM(E119:G119)</f>
        <v>108904.85999999999</v>
      </c>
    </row>
    <row r="120" spans="1:8" ht="18" customHeight="1">
      <c r="A120" s="111" t="s">
        <v>1122</v>
      </c>
      <c r="B120" s="112"/>
      <c r="C120" s="111"/>
      <c r="D120" s="48" t="s">
        <v>1123</v>
      </c>
      <c r="E120" s="113">
        <f>IF(E119=0,,E119/E118*100)</f>
        <v>96.74498307704607</v>
      </c>
      <c r="F120" s="113">
        <f>IF(F119=0,,F119/F118*100)</f>
        <v>0</v>
      </c>
      <c r="G120" s="113">
        <f>IF(G119=0,,G119/G118*100)</f>
        <v>0</v>
      </c>
      <c r="H120" s="113">
        <f>IF(H119=0,,H119/H118*100)</f>
        <v>96.74498307704607</v>
      </c>
    </row>
    <row r="121" spans="1:7" ht="8.25">
      <c r="A121" s="115"/>
      <c r="B121" s="52"/>
      <c r="C121" s="51"/>
      <c r="D121" s="115"/>
      <c r="E121" s="115"/>
      <c r="F121" s="115"/>
      <c r="G121" s="116"/>
    </row>
    <row r="122" spans="1:7" ht="8.25">
      <c r="A122" s="115" t="s">
        <v>1119</v>
      </c>
      <c r="B122" s="52" t="s">
        <v>154</v>
      </c>
      <c r="C122" s="51"/>
      <c r="D122" s="115"/>
      <c r="E122" s="115"/>
      <c r="F122" s="115"/>
      <c r="G122" s="116"/>
    </row>
    <row r="123" spans="1:7" ht="8.25">
      <c r="A123" s="115" t="s">
        <v>1121</v>
      </c>
      <c r="B123" s="52" t="s">
        <v>155</v>
      </c>
      <c r="C123" s="51"/>
      <c r="D123" s="115"/>
      <c r="E123" s="115"/>
      <c r="F123" s="115"/>
      <c r="G123" s="116"/>
    </row>
    <row r="124" spans="1:7" ht="8.25">
      <c r="A124" s="115" t="s">
        <v>1122</v>
      </c>
      <c r="B124" s="52" t="s">
        <v>1123</v>
      </c>
      <c r="C124" s="51"/>
      <c r="D124" s="115"/>
      <c r="E124" s="115"/>
      <c r="F124" s="115"/>
      <c r="G124" s="116"/>
    </row>
    <row r="125" spans="1:7" ht="8.25">
      <c r="A125" s="115"/>
      <c r="B125" s="52"/>
      <c r="C125" s="51"/>
      <c r="D125" s="115"/>
      <c r="E125" s="115"/>
      <c r="F125" s="115"/>
      <c r="G125" s="116"/>
    </row>
    <row r="126" spans="1:7" ht="8.25">
      <c r="A126" s="334" t="s">
        <v>375</v>
      </c>
      <c r="B126" s="334"/>
      <c r="C126" s="334"/>
      <c r="D126" s="334"/>
      <c r="E126" s="334"/>
      <c r="F126" s="334"/>
      <c r="G126" s="334"/>
    </row>
    <row r="127" spans="1:8" ht="8.25" customHeight="1">
      <c r="A127" s="336" t="s">
        <v>126</v>
      </c>
      <c r="B127" s="336"/>
      <c r="C127" s="336"/>
      <c r="D127" s="336"/>
      <c r="E127" s="336"/>
      <c r="F127" s="336"/>
      <c r="G127" s="336"/>
      <c r="H127" s="336"/>
    </row>
    <row r="128" spans="1:8" ht="8.25">
      <c r="A128" s="336"/>
      <c r="B128" s="336"/>
      <c r="C128" s="336"/>
      <c r="D128" s="336"/>
      <c r="E128" s="336"/>
      <c r="F128" s="336"/>
      <c r="G128" s="336"/>
      <c r="H128" s="336"/>
    </row>
    <row r="129" spans="1:8" ht="30" customHeight="1">
      <c r="A129" s="336"/>
      <c r="B129" s="336"/>
      <c r="C129" s="336"/>
      <c r="D129" s="336"/>
      <c r="E129" s="336"/>
      <c r="F129" s="336"/>
      <c r="G129" s="336"/>
      <c r="H129" s="336"/>
    </row>
    <row r="132" spans="1:5" ht="8.25">
      <c r="A132" s="358" t="s">
        <v>389</v>
      </c>
      <c r="B132" s="358"/>
      <c r="C132" s="358" t="s">
        <v>1262</v>
      </c>
      <c r="D132" s="358"/>
      <c r="E132" s="358"/>
    </row>
    <row r="133" spans="1:5" ht="8.25">
      <c r="A133" s="117" t="s">
        <v>1124</v>
      </c>
      <c r="B133" s="117"/>
      <c r="C133" s="358" t="s">
        <v>1264</v>
      </c>
      <c r="D133" s="358"/>
      <c r="E133" s="358"/>
    </row>
    <row r="134" spans="1:5" ht="8.25">
      <c r="A134" s="358" t="s">
        <v>1125</v>
      </c>
      <c r="B134" s="358"/>
      <c r="C134" s="358" t="s">
        <v>1277</v>
      </c>
      <c r="D134" s="358"/>
      <c r="E134" s="358"/>
    </row>
    <row r="135" spans="1:5" ht="8.25">
      <c r="A135" s="117" t="s">
        <v>1126</v>
      </c>
      <c r="B135" s="117" t="s">
        <v>1127</v>
      </c>
      <c r="C135" s="358" t="s">
        <v>610</v>
      </c>
      <c r="D135" s="358"/>
      <c r="E135" s="358"/>
    </row>
    <row r="136" spans="1:8" ht="8.25">
      <c r="A136" s="370" t="s">
        <v>1128</v>
      </c>
      <c r="B136" s="370"/>
      <c r="C136" s="370"/>
      <c r="D136" s="373" t="s">
        <v>156</v>
      </c>
      <c r="E136" s="374"/>
      <c r="F136" s="374"/>
      <c r="G136" s="374"/>
      <c r="H136" s="374"/>
    </row>
    <row r="137" spans="1:8" ht="8.25">
      <c r="A137" s="358" t="s">
        <v>1129</v>
      </c>
      <c r="B137" s="358"/>
      <c r="C137" s="358"/>
      <c r="D137" s="371">
        <v>12</v>
      </c>
      <c r="E137" s="371"/>
      <c r="F137" s="371"/>
      <c r="G137" s="371"/>
      <c r="H137" s="371"/>
    </row>
    <row r="138" spans="1:8" ht="8.25">
      <c r="A138" s="358" t="s">
        <v>1130</v>
      </c>
      <c r="B138" s="358"/>
      <c r="C138" s="358"/>
      <c r="D138" s="371">
        <v>12</v>
      </c>
      <c r="E138" s="371"/>
      <c r="F138" s="371"/>
      <c r="G138" s="371"/>
      <c r="H138" s="371"/>
    </row>
    <row r="139" spans="1:8" ht="8.25">
      <c r="A139" s="358" t="s">
        <v>377</v>
      </c>
      <c r="B139" s="358"/>
      <c r="C139" s="358"/>
      <c r="D139" s="372">
        <f>IF(D137=0,,D138/D137*100)</f>
        <v>100</v>
      </c>
      <c r="E139" s="372"/>
      <c r="F139" s="372"/>
      <c r="G139" s="372"/>
      <c r="H139" s="372"/>
    </row>
    <row r="140" spans="1:8" ht="8.25">
      <c r="A140" s="358" t="s">
        <v>1131</v>
      </c>
      <c r="B140" s="358"/>
      <c r="C140" s="358"/>
      <c r="D140" s="371"/>
      <c r="E140" s="371"/>
      <c r="F140" s="371"/>
      <c r="G140" s="371"/>
      <c r="H140" s="371"/>
    </row>
    <row r="141" spans="1:5" ht="8.25">
      <c r="A141" s="121"/>
      <c r="B141" s="121"/>
      <c r="C141" s="121"/>
      <c r="D141" s="121"/>
      <c r="E141" s="121"/>
    </row>
    <row r="142" spans="1:5" ht="8.25">
      <c r="A142" s="117" t="s">
        <v>1126</v>
      </c>
      <c r="B142" s="117" t="s">
        <v>1127</v>
      </c>
      <c r="C142" s="358" t="s">
        <v>1276</v>
      </c>
      <c r="D142" s="358"/>
      <c r="E142" s="358"/>
    </row>
    <row r="143" spans="1:8" ht="8.25">
      <c r="A143" s="358" t="s">
        <v>1129</v>
      </c>
      <c r="B143" s="358"/>
      <c r="C143" s="358"/>
      <c r="D143" s="371">
        <v>3</v>
      </c>
      <c r="E143" s="371"/>
      <c r="F143" s="371"/>
      <c r="G143" s="371"/>
      <c r="H143" s="371"/>
    </row>
    <row r="144" spans="1:8" ht="8.25">
      <c r="A144" s="358" t="s">
        <v>1130</v>
      </c>
      <c r="B144" s="358"/>
      <c r="C144" s="358"/>
      <c r="D144" s="371">
        <v>3</v>
      </c>
      <c r="E144" s="371"/>
      <c r="F144" s="371"/>
      <c r="G144" s="371"/>
      <c r="H144" s="371"/>
    </row>
    <row r="145" spans="1:8" ht="8.25">
      <c r="A145" s="358" t="s">
        <v>377</v>
      </c>
      <c r="B145" s="358"/>
      <c r="C145" s="358"/>
      <c r="D145" s="372">
        <f>IF(D143=0,,D144/D143*100)</f>
        <v>100</v>
      </c>
      <c r="E145" s="372"/>
      <c r="F145" s="372"/>
      <c r="G145" s="372"/>
      <c r="H145" s="372"/>
    </row>
    <row r="146" spans="1:8" ht="8.25">
      <c r="A146" s="358" t="s">
        <v>1131</v>
      </c>
      <c r="B146" s="358"/>
      <c r="C146" s="358"/>
      <c r="D146" s="371"/>
      <c r="E146" s="371"/>
      <c r="F146" s="371"/>
      <c r="G146" s="371"/>
      <c r="H146" s="371"/>
    </row>
    <row r="147" spans="1:8" ht="8.25">
      <c r="A147" s="121"/>
      <c r="B147" s="121"/>
      <c r="C147" s="121"/>
      <c r="D147" s="371"/>
      <c r="E147" s="371"/>
      <c r="F147" s="371"/>
      <c r="G147" s="371"/>
      <c r="H147" s="371"/>
    </row>
    <row r="148" spans="1:5" ht="8.25">
      <c r="A148" s="117" t="s">
        <v>1126</v>
      </c>
      <c r="B148" s="117" t="s">
        <v>1127</v>
      </c>
      <c r="C148" s="358" t="s">
        <v>1132</v>
      </c>
      <c r="D148" s="358"/>
      <c r="E148" s="358"/>
    </row>
    <row r="149" spans="1:8" ht="8.25">
      <c r="A149" s="358" t="s">
        <v>1129</v>
      </c>
      <c r="B149" s="358"/>
      <c r="C149" s="358"/>
      <c r="D149" s="371">
        <v>10</v>
      </c>
      <c r="E149" s="371"/>
      <c r="F149" s="371"/>
      <c r="G149" s="371"/>
      <c r="H149" s="371"/>
    </row>
    <row r="150" spans="1:8" ht="8.25">
      <c r="A150" s="358" t="s">
        <v>1130</v>
      </c>
      <c r="B150" s="358"/>
      <c r="C150" s="358"/>
      <c r="D150" s="371">
        <v>11</v>
      </c>
      <c r="E150" s="371"/>
      <c r="F150" s="371"/>
      <c r="G150" s="371"/>
      <c r="H150" s="371"/>
    </row>
    <row r="151" spans="1:8" ht="8.25">
      <c r="A151" s="358" t="s">
        <v>377</v>
      </c>
      <c r="B151" s="358"/>
      <c r="C151" s="358"/>
      <c r="D151" s="372">
        <f>IF(D149=0,,D150/D149*100)</f>
        <v>110.00000000000001</v>
      </c>
      <c r="E151" s="372"/>
      <c r="F151" s="372"/>
      <c r="G151" s="372"/>
      <c r="H151" s="372"/>
    </row>
    <row r="152" spans="1:8" ht="8.25">
      <c r="A152" s="358"/>
      <c r="B152" s="358"/>
      <c r="C152" s="358"/>
      <c r="D152" s="371"/>
      <c r="E152" s="371"/>
      <c r="F152" s="371"/>
      <c r="G152" s="371"/>
      <c r="H152" s="371"/>
    </row>
    <row r="154" spans="1:7" ht="8.25">
      <c r="A154" s="334" t="s">
        <v>375</v>
      </c>
      <c r="B154" s="334"/>
      <c r="C154" s="334"/>
      <c r="D154" s="334"/>
      <c r="E154" s="334"/>
      <c r="F154" s="334"/>
      <c r="G154" s="334"/>
    </row>
    <row r="155" spans="1:8" ht="8.25" customHeight="1">
      <c r="A155" s="336" t="s">
        <v>474</v>
      </c>
      <c r="B155" s="336"/>
      <c r="C155" s="336"/>
      <c r="D155" s="336"/>
      <c r="E155" s="336"/>
      <c r="F155" s="336"/>
      <c r="G155" s="336"/>
      <c r="H155" s="336"/>
    </row>
    <row r="156" spans="1:8" ht="24" customHeight="1">
      <c r="A156" s="336"/>
      <c r="B156" s="336"/>
      <c r="C156" s="336"/>
      <c r="D156" s="336"/>
      <c r="E156" s="336"/>
      <c r="F156" s="336"/>
      <c r="G156" s="336"/>
      <c r="H156" s="336"/>
    </row>
    <row r="157" spans="1:8" ht="8.25">
      <c r="A157" s="336"/>
      <c r="B157" s="336"/>
      <c r="C157" s="336"/>
      <c r="D157" s="336"/>
      <c r="E157" s="336"/>
      <c r="F157" s="336"/>
      <c r="G157" s="336"/>
      <c r="H157" s="336"/>
    </row>
    <row r="159" spans="1:5" ht="8.25">
      <c r="A159" s="358" t="s">
        <v>389</v>
      </c>
      <c r="B159" s="358"/>
      <c r="C159" s="358" t="s">
        <v>985</v>
      </c>
      <c r="D159" s="358"/>
      <c r="E159" s="358"/>
    </row>
    <row r="160" spans="1:5" ht="8.25">
      <c r="A160" s="117" t="s">
        <v>1124</v>
      </c>
      <c r="B160" s="117"/>
      <c r="C160" s="358" t="s">
        <v>1265</v>
      </c>
      <c r="D160" s="358"/>
      <c r="E160" s="358"/>
    </row>
    <row r="161" spans="1:5" ht="8.25">
      <c r="A161" s="358" t="s">
        <v>1125</v>
      </c>
      <c r="B161" s="358"/>
      <c r="C161" s="358" t="s">
        <v>1277</v>
      </c>
      <c r="D161" s="358"/>
      <c r="E161" s="358"/>
    </row>
    <row r="162" spans="1:5" ht="8.25">
      <c r="A162" s="117" t="s">
        <v>1126</v>
      </c>
      <c r="B162" s="118" t="s">
        <v>1127</v>
      </c>
      <c r="C162" s="358" t="s">
        <v>1133</v>
      </c>
      <c r="D162" s="358"/>
      <c r="E162" s="358"/>
    </row>
    <row r="163" spans="1:8" ht="8.25">
      <c r="A163" s="370" t="s">
        <v>1128</v>
      </c>
      <c r="B163" s="370"/>
      <c r="C163" s="370"/>
      <c r="D163" s="373" t="s">
        <v>156</v>
      </c>
      <c r="E163" s="374"/>
      <c r="F163" s="374"/>
      <c r="G163" s="374"/>
      <c r="H163" s="374"/>
    </row>
    <row r="164" spans="1:8" ht="8.25">
      <c r="A164" s="358" t="s">
        <v>1129</v>
      </c>
      <c r="B164" s="358"/>
      <c r="C164" s="358"/>
      <c r="D164" s="371">
        <v>8</v>
      </c>
      <c r="E164" s="371"/>
      <c r="F164" s="371"/>
      <c r="G164" s="371"/>
      <c r="H164" s="371"/>
    </row>
    <row r="165" spans="1:8" ht="8.25">
      <c r="A165" s="358" t="s">
        <v>1130</v>
      </c>
      <c r="B165" s="358"/>
      <c r="C165" s="358"/>
      <c r="D165" s="371">
        <v>8</v>
      </c>
      <c r="E165" s="371"/>
      <c r="F165" s="371"/>
      <c r="G165" s="371"/>
      <c r="H165" s="371"/>
    </row>
    <row r="166" spans="1:8" ht="8.25">
      <c r="A166" s="358" t="s">
        <v>377</v>
      </c>
      <c r="B166" s="358"/>
      <c r="C166" s="358"/>
      <c r="D166" s="372">
        <f>IF(D164=0,,D165/D164*100)</f>
        <v>100</v>
      </c>
      <c r="E166" s="372"/>
      <c r="F166" s="372"/>
      <c r="G166" s="372"/>
      <c r="H166" s="372"/>
    </row>
    <row r="167" spans="1:5" ht="8.25">
      <c r="A167" s="121"/>
      <c r="B167" s="121"/>
      <c r="C167" s="121"/>
      <c r="D167" s="121"/>
      <c r="E167" s="121"/>
    </row>
    <row r="168" spans="1:5" ht="8.25">
      <c r="A168" s="117" t="s">
        <v>1126</v>
      </c>
      <c r="B168" s="118" t="s">
        <v>1127</v>
      </c>
      <c r="C168" s="358" t="s">
        <v>1269</v>
      </c>
      <c r="D168" s="358"/>
      <c r="E168" s="358"/>
    </row>
    <row r="169" spans="1:8" ht="8.25">
      <c r="A169" s="358" t="s">
        <v>1134</v>
      </c>
      <c r="B169" s="358"/>
      <c r="C169" s="358"/>
      <c r="D169" s="371">
        <v>100</v>
      </c>
      <c r="E169" s="371"/>
      <c r="F169" s="371"/>
      <c r="G169" s="371"/>
      <c r="H169" s="371"/>
    </row>
    <row r="170" spans="1:8" ht="8.25">
      <c r="A170" s="358" t="s">
        <v>1130</v>
      </c>
      <c r="B170" s="358"/>
      <c r="C170" s="358"/>
      <c r="D170" s="371">
        <v>99</v>
      </c>
      <c r="E170" s="371"/>
      <c r="F170" s="371"/>
      <c r="G170" s="371"/>
      <c r="H170" s="371"/>
    </row>
    <row r="171" spans="1:8" ht="8.25">
      <c r="A171" s="358" t="s">
        <v>377</v>
      </c>
      <c r="B171" s="358"/>
      <c r="C171" s="358"/>
      <c r="D171" s="372">
        <f>IF(D169=0,,D170/D169*100)</f>
        <v>99</v>
      </c>
      <c r="E171" s="372"/>
      <c r="F171" s="372"/>
      <c r="G171" s="372"/>
      <c r="H171" s="372"/>
    </row>
    <row r="172" spans="1:8" ht="8.25">
      <c r="A172" s="358"/>
      <c r="B172" s="358"/>
      <c r="C172" s="358"/>
      <c r="D172" s="371"/>
      <c r="E172" s="371"/>
      <c r="F172" s="371"/>
      <c r="G172" s="371"/>
      <c r="H172" s="371"/>
    </row>
    <row r="174" spans="1:7" ht="8.25">
      <c r="A174" s="334" t="s">
        <v>375</v>
      </c>
      <c r="B174" s="334"/>
      <c r="C174" s="334"/>
      <c r="D174" s="334"/>
      <c r="E174" s="334"/>
      <c r="F174" s="334"/>
      <c r="G174" s="334"/>
    </row>
    <row r="175" spans="1:8" ht="8.25" customHeight="1">
      <c r="A175" s="336" t="s">
        <v>475</v>
      </c>
      <c r="B175" s="336"/>
      <c r="C175" s="336"/>
      <c r="D175" s="336"/>
      <c r="E175" s="336"/>
      <c r="F175" s="336"/>
      <c r="G175" s="336"/>
      <c r="H175" s="336"/>
    </row>
    <row r="176" spans="1:8" ht="25.5" customHeight="1">
      <c r="A176" s="336"/>
      <c r="B176" s="336"/>
      <c r="C176" s="336"/>
      <c r="D176" s="336"/>
      <c r="E176" s="336"/>
      <c r="F176" s="336"/>
      <c r="G176" s="336"/>
      <c r="H176" s="336"/>
    </row>
    <row r="177" spans="1:8" ht="8.25">
      <c r="A177" s="336"/>
      <c r="B177" s="336"/>
      <c r="C177" s="336"/>
      <c r="D177" s="336"/>
      <c r="E177" s="336"/>
      <c r="F177" s="336"/>
      <c r="G177" s="336"/>
      <c r="H177" s="336"/>
    </row>
    <row r="179" spans="1:6" ht="8.25">
      <c r="A179" s="358" t="s">
        <v>389</v>
      </c>
      <c r="B179" s="358"/>
      <c r="C179" s="358" t="s">
        <v>987</v>
      </c>
      <c r="D179" s="358"/>
      <c r="E179" s="358"/>
      <c r="F179" s="358"/>
    </row>
    <row r="180" spans="1:6" ht="8.25">
      <c r="A180" s="117" t="s">
        <v>1124</v>
      </c>
      <c r="B180" s="117"/>
      <c r="C180" s="358" t="s">
        <v>1266</v>
      </c>
      <c r="D180" s="358"/>
      <c r="E180" s="358"/>
      <c r="F180" s="358"/>
    </row>
    <row r="181" spans="1:6" ht="8.25">
      <c r="A181" s="358" t="s">
        <v>1125</v>
      </c>
      <c r="B181" s="358"/>
      <c r="C181" s="358" t="s">
        <v>1277</v>
      </c>
      <c r="D181" s="358"/>
      <c r="E181" s="358"/>
      <c r="F181" s="358"/>
    </row>
    <row r="182" spans="1:6" ht="8.25">
      <c r="A182" s="117" t="s">
        <v>1126</v>
      </c>
      <c r="B182" s="117" t="s">
        <v>1127</v>
      </c>
      <c r="C182" s="358" t="s">
        <v>1135</v>
      </c>
      <c r="D182" s="358"/>
      <c r="E182" s="358"/>
      <c r="F182" s="358"/>
    </row>
    <row r="183" spans="1:8" ht="8.25">
      <c r="A183" s="370" t="s">
        <v>1128</v>
      </c>
      <c r="B183" s="370"/>
      <c r="C183" s="373" t="s">
        <v>156</v>
      </c>
      <c r="D183" s="374"/>
      <c r="E183" s="374"/>
      <c r="F183" s="374"/>
      <c r="G183" s="374"/>
      <c r="H183" s="374"/>
    </row>
    <row r="184" spans="1:8" ht="8.25">
      <c r="A184" s="358" t="s">
        <v>1129</v>
      </c>
      <c r="B184" s="358"/>
      <c r="C184" s="371">
        <v>100</v>
      </c>
      <c r="D184" s="371"/>
      <c r="E184" s="371"/>
      <c r="F184" s="371"/>
      <c r="G184" s="371"/>
      <c r="H184" s="371"/>
    </row>
    <row r="185" spans="1:8" ht="8.25">
      <c r="A185" s="358" t="s">
        <v>1130</v>
      </c>
      <c r="B185" s="358"/>
      <c r="C185" s="371">
        <v>240</v>
      </c>
      <c r="D185" s="371"/>
      <c r="E185" s="371"/>
      <c r="F185" s="371"/>
      <c r="G185" s="371"/>
      <c r="H185" s="371"/>
    </row>
    <row r="186" spans="1:8" ht="8.25">
      <c r="A186" s="358" t="s">
        <v>377</v>
      </c>
      <c r="B186" s="358"/>
      <c r="C186" s="371">
        <f>IF(C184=0,,C185/C184*100)</f>
        <v>240</v>
      </c>
      <c r="D186" s="371"/>
      <c r="E186" s="371"/>
      <c r="F186" s="371"/>
      <c r="G186" s="371"/>
      <c r="H186" s="371"/>
    </row>
    <row r="187" spans="1:6" ht="8.25">
      <c r="A187" s="121"/>
      <c r="B187" s="121"/>
      <c r="C187" s="121"/>
      <c r="D187" s="375"/>
      <c r="E187" s="375"/>
      <c r="F187" s="121"/>
    </row>
    <row r="188" spans="1:6" ht="8.25">
      <c r="A188" s="117" t="s">
        <v>1124</v>
      </c>
      <c r="B188" s="117"/>
      <c r="C188" s="358" t="s">
        <v>1267</v>
      </c>
      <c r="D188" s="358"/>
      <c r="E188" s="358"/>
      <c r="F188" s="358"/>
    </row>
    <row r="189" spans="1:6" ht="8.25">
      <c r="A189" s="117" t="s">
        <v>1126</v>
      </c>
      <c r="B189" s="117" t="s">
        <v>1127</v>
      </c>
      <c r="C189" s="358" t="s">
        <v>1136</v>
      </c>
      <c r="D189" s="358"/>
      <c r="E189" s="358"/>
      <c r="F189" s="358"/>
    </row>
    <row r="190" spans="1:8" ht="8.25">
      <c r="A190" s="358"/>
      <c r="B190" s="358"/>
      <c r="C190" s="371">
        <v>1</v>
      </c>
      <c r="D190" s="371"/>
      <c r="E190" s="371"/>
      <c r="F190" s="371"/>
      <c r="G190" s="371"/>
      <c r="H190" s="371"/>
    </row>
    <row r="191" spans="1:8" ht="8.25">
      <c r="A191" s="358" t="s">
        <v>1130</v>
      </c>
      <c r="B191" s="358"/>
      <c r="C191" s="371">
        <v>1</v>
      </c>
      <c r="D191" s="371"/>
      <c r="E191" s="371"/>
      <c r="F191" s="371"/>
      <c r="G191" s="371"/>
      <c r="H191" s="371"/>
    </row>
    <row r="192" spans="1:8" ht="8.25">
      <c r="A192" s="358" t="s">
        <v>377</v>
      </c>
      <c r="B192" s="358"/>
      <c r="C192" s="371">
        <f>IF(C190=0,,C191/C190*100)</f>
        <v>100</v>
      </c>
      <c r="D192" s="371"/>
      <c r="E192" s="371"/>
      <c r="F192" s="371"/>
      <c r="G192" s="371"/>
      <c r="H192" s="371"/>
    </row>
    <row r="193" spans="1:8" ht="8.25">
      <c r="A193" s="358"/>
      <c r="B193" s="358"/>
      <c r="C193" s="371"/>
      <c r="D193" s="371"/>
      <c r="E193" s="371"/>
      <c r="F193" s="371"/>
      <c r="G193" s="371"/>
      <c r="H193" s="371"/>
    </row>
    <row r="194" spans="1:6" ht="8.25">
      <c r="A194" s="117" t="s">
        <v>1124</v>
      </c>
      <c r="B194" s="117"/>
      <c r="C194" s="358" t="s">
        <v>1268</v>
      </c>
      <c r="D194" s="358"/>
      <c r="E194" s="358"/>
      <c r="F194" s="358"/>
    </row>
    <row r="195" spans="1:6" ht="8.25">
      <c r="A195" s="117" t="s">
        <v>1126</v>
      </c>
      <c r="B195" s="117" t="s">
        <v>1127</v>
      </c>
      <c r="C195" s="358" t="s">
        <v>1137</v>
      </c>
      <c r="D195" s="358"/>
      <c r="E195" s="358"/>
      <c r="F195" s="358"/>
    </row>
    <row r="196" spans="1:8" ht="8.25">
      <c r="A196" s="358" t="s">
        <v>1129</v>
      </c>
      <c r="B196" s="358"/>
      <c r="C196" s="371">
        <v>2</v>
      </c>
      <c r="D196" s="371"/>
      <c r="E196" s="371"/>
      <c r="F196" s="371"/>
      <c r="G196" s="371"/>
      <c r="H196" s="371"/>
    </row>
    <row r="197" spans="1:8" ht="8.25">
      <c r="A197" s="358" t="s">
        <v>1130</v>
      </c>
      <c r="B197" s="358"/>
      <c r="C197" s="371">
        <v>2</v>
      </c>
      <c r="D197" s="371"/>
      <c r="E197" s="371"/>
      <c r="F197" s="371"/>
      <c r="G197" s="371"/>
      <c r="H197" s="371"/>
    </row>
    <row r="198" spans="1:8" ht="8.25">
      <c r="A198" s="358" t="s">
        <v>377</v>
      </c>
      <c r="B198" s="358"/>
      <c r="C198" s="371">
        <f>IF(C196=0,,C197/C196*100)</f>
        <v>100</v>
      </c>
      <c r="D198" s="371"/>
      <c r="E198" s="371"/>
      <c r="F198" s="371"/>
      <c r="G198" s="371"/>
      <c r="H198" s="371"/>
    </row>
    <row r="199" spans="1:6" ht="8.25">
      <c r="A199" s="121"/>
      <c r="B199" s="121"/>
      <c r="C199" s="121"/>
      <c r="D199" s="375"/>
      <c r="E199" s="375"/>
      <c r="F199" s="121"/>
    </row>
    <row r="200" spans="1:6" ht="8.25">
      <c r="A200" s="117" t="s">
        <v>1126</v>
      </c>
      <c r="B200" s="117" t="s">
        <v>1127</v>
      </c>
      <c r="C200" s="358" t="s">
        <v>1138</v>
      </c>
      <c r="D200" s="358"/>
      <c r="E200" s="358"/>
      <c r="F200" s="358"/>
    </row>
    <row r="201" spans="1:8" ht="8.25">
      <c r="A201" s="358"/>
      <c r="B201" s="358"/>
      <c r="C201" s="371">
        <v>1</v>
      </c>
      <c r="D201" s="371"/>
      <c r="E201" s="371"/>
      <c r="F201" s="371"/>
      <c r="G201" s="371"/>
      <c r="H201" s="371"/>
    </row>
    <row r="202" spans="1:8" ht="8.25">
      <c r="A202" s="358" t="s">
        <v>1130</v>
      </c>
      <c r="B202" s="358"/>
      <c r="C202" s="371">
        <v>1</v>
      </c>
      <c r="D202" s="371"/>
      <c r="E202" s="371"/>
      <c r="F202" s="371"/>
      <c r="G202" s="371"/>
      <c r="H202" s="371"/>
    </row>
    <row r="203" spans="1:8" ht="8.25">
      <c r="A203" s="358" t="s">
        <v>377</v>
      </c>
      <c r="B203" s="358"/>
      <c r="C203" s="371">
        <f>IF(C201=0,,C202/C201*100)</f>
        <v>100</v>
      </c>
      <c r="D203" s="371"/>
      <c r="E203" s="371"/>
      <c r="F203" s="371"/>
      <c r="G203" s="371"/>
      <c r="H203" s="371"/>
    </row>
    <row r="204" spans="1:8" ht="8.25">
      <c r="A204" s="358"/>
      <c r="B204" s="358"/>
      <c r="C204" s="371"/>
      <c r="D204" s="371"/>
      <c r="E204" s="371"/>
      <c r="F204" s="371"/>
      <c r="G204" s="371"/>
      <c r="H204" s="371"/>
    </row>
    <row r="206" spans="1:7" ht="8.25">
      <c r="A206" s="334" t="s">
        <v>375</v>
      </c>
      <c r="B206" s="334"/>
      <c r="C206" s="334"/>
      <c r="D206" s="334"/>
      <c r="E206" s="334"/>
      <c r="F206" s="334"/>
      <c r="G206" s="334"/>
    </row>
    <row r="207" spans="1:8" ht="8.25" customHeight="1">
      <c r="A207" s="336" t="s">
        <v>476</v>
      </c>
      <c r="B207" s="336"/>
      <c r="C207" s="336"/>
      <c r="D207" s="336"/>
      <c r="E207" s="336"/>
      <c r="F207" s="336"/>
      <c r="G207" s="336"/>
      <c r="H207" s="336"/>
    </row>
    <row r="208" spans="1:8" ht="8.25">
      <c r="A208" s="336"/>
      <c r="B208" s="336"/>
      <c r="C208" s="336"/>
      <c r="D208" s="336"/>
      <c r="E208" s="336"/>
      <c r="F208" s="336"/>
      <c r="G208" s="336"/>
      <c r="H208" s="336"/>
    </row>
    <row r="209" spans="1:8" ht="8.25">
      <c r="A209" s="336"/>
      <c r="B209" s="336"/>
      <c r="C209" s="336"/>
      <c r="D209" s="336"/>
      <c r="E209" s="336"/>
      <c r="F209" s="336"/>
      <c r="G209" s="336"/>
      <c r="H209" s="336"/>
    </row>
    <row r="211" spans="1:6" ht="8.25">
      <c r="A211" s="358" t="s">
        <v>389</v>
      </c>
      <c r="B211" s="358"/>
      <c r="C211" s="358" t="s">
        <v>990</v>
      </c>
      <c r="D211" s="358"/>
      <c r="E211" s="358"/>
      <c r="F211" s="358"/>
    </row>
    <row r="212" spans="1:6" ht="8.25">
      <c r="A212" s="117" t="s">
        <v>1124</v>
      </c>
      <c r="B212" s="117"/>
      <c r="C212" s="358" t="s">
        <v>1280</v>
      </c>
      <c r="D212" s="358"/>
      <c r="E212" s="358"/>
      <c r="F212" s="358"/>
    </row>
    <row r="213" spans="1:6" ht="8.25">
      <c r="A213" s="358" t="s">
        <v>1125</v>
      </c>
      <c r="B213" s="358"/>
      <c r="C213" s="358" t="s">
        <v>1277</v>
      </c>
      <c r="D213" s="358"/>
      <c r="E213" s="358"/>
      <c r="F213" s="358"/>
    </row>
    <row r="214" spans="1:6" ht="8.25">
      <c r="A214" s="117" t="s">
        <v>1126</v>
      </c>
      <c r="B214" s="118" t="s">
        <v>1127</v>
      </c>
      <c r="C214" s="358" t="s">
        <v>1139</v>
      </c>
      <c r="D214" s="358"/>
      <c r="E214" s="358"/>
      <c r="F214" s="358"/>
    </row>
    <row r="215" spans="1:8" ht="8.25">
      <c r="A215" s="370" t="s">
        <v>1128</v>
      </c>
      <c r="B215" s="370"/>
      <c r="C215" s="373" t="s">
        <v>156</v>
      </c>
      <c r="D215" s="374"/>
      <c r="E215" s="374"/>
      <c r="F215" s="374"/>
      <c r="G215" s="374"/>
      <c r="H215" s="374"/>
    </row>
    <row r="216" spans="1:8" ht="8.25">
      <c r="A216" s="358" t="s">
        <v>1129</v>
      </c>
      <c r="B216" s="358"/>
      <c r="C216" s="371">
        <v>20</v>
      </c>
      <c r="D216" s="371"/>
      <c r="E216" s="371"/>
      <c r="F216" s="371"/>
      <c r="G216" s="371"/>
      <c r="H216" s="371"/>
    </row>
    <row r="217" spans="1:8" ht="8.25">
      <c r="A217" s="358" t="s">
        <v>1130</v>
      </c>
      <c r="B217" s="358"/>
      <c r="C217" s="371">
        <v>25</v>
      </c>
      <c r="D217" s="371"/>
      <c r="E217" s="371"/>
      <c r="F217" s="371"/>
      <c r="G217" s="371"/>
      <c r="H217" s="371"/>
    </row>
    <row r="218" spans="1:8" ht="8.25">
      <c r="A218" s="358" t="s">
        <v>377</v>
      </c>
      <c r="B218" s="358"/>
      <c r="C218" s="372">
        <f>IF(C216=0,,C217/C216*100)</f>
        <v>125</v>
      </c>
      <c r="D218" s="372"/>
      <c r="E218" s="372"/>
      <c r="F218" s="372"/>
      <c r="G218" s="372"/>
      <c r="H218" s="372"/>
    </row>
    <row r="219" spans="1:6" ht="8.25">
      <c r="A219" s="121"/>
      <c r="B219" s="124"/>
      <c r="C219" s="121"/>
      <c r="D219" s="375"/>
      <c r="E219" s="375"/>
      <c r="F219" s="121"/>
    </row>
    <row r="220" spans="1:7" ht="8.25">
      <c r="A220" s="334" t="s">
        <v>375</v>
      </c>
      <c r="B220" s="334"/>
      <c r="C220" s="334"/>
      <c r="D220" s="334"/>
      <c r="E220" s="334"/>
      <c r="F220" s="334"/>
      <c r="G220" s="334"/>
    </row>
    <row r="221" spans="1:8" ht="8.25" customHeight="1">
      <c r="A221" s="336" t="s">
        <v>477</v>
      </c>
      <c r="B221" s="336"/>
      <c r="C221" s="336"/>
      <c r="D221" s="336"/>
      <c r="E221" s="336"/>
      <c r="F221" s="336"/>
      <c r="G221" s="336"/>
      <c r="H221" s="336"/>
    </row>
    <row r="222" spans="1:8" ht="8.25">
      <c r="A222" s="336"/>
      <c r="B222" s="336"/>
      <c r="C222" s="336"/>
      <c r="D222" s="336"/>
      <c r="E222" s="336"/>
      <c r="F222" s="336"/>
      <c r="G222" s="336"/>
      <c r="H222" s="336"/>
    </row>
    <row r="223" spans="1:8" ht="8.25">
      <c r="A223" s="336"/>
      <c r="B223" s="336"/>
      <c r="C223" s="336"/>
      <c r="D223" s="336"/>
      <c r="E223" s="336"/>
      <c r="F223" s="336"/>
      <c r="G223" s="336"/>
      <c r="H223" s="336"/>
    </row>
    <row r="225" spans="1:6" ht="8.25">
      <c r="A225" s="358" t="s">
        <v>389</v>
      </c>
      <c r="B225" s="358"/>
      <c r="C225" s="358" t="s">
        <v>993</v>
      </c>
      <c r="D225" s="358"/>
      <c r="E225" s="358"/>
      <c r="F225" s="358"/>
    </row>
    <row r="226" spans="1:6" ht="8.25">
      <c r="A226" s="117" t="s">
        <v>1124</v>
      </c>
      <c r="B226" s="117"/>
      <c r="C226" s="358" t="s">
        <v>1278</v>
      </c>
      <c r="D226" s="358"/>
      <c r="E226" s="358"/>
      <c r="F226" s="358"/>
    </row>
    <row r="227" spans="1:6" ht="8.25">
      <c r="A227" s="358" t="s">
        <v>1125</v>
      </c>
      <c r="B227" s="358"/>
      <c r="C227" s="358" t="s">
        <v>1277</v>
      </c>
      <c r="D227" s="358"/>
      <c r="E227" s="358"/>
      <c r="F227" s="358"/>
    </row>
    <row r="228" spans="1:6" ht="8.25">
      <c r="A228" s="117" t="s">
        <v>1126</v>
      </c>
      <c r="B228" s="118" t="s">
        <v>1127</v>
      </c>
      <c r="C228" s="358" t="s">
        <v>1140</v>
      </c>
      <c r="D228" s="358"/>
      <c r="E228" s="358"/>
      <c r="F228" s="358"/>
    </row>
    <row r="229" spans="1:8" ht="8.25">
      <c r="A229" s="370" t="s">
        <v>1128</v>
      </c>
      <c r="B229" s="370"/>
      <c r="C229" s="373" t="s">
        <v>156</v>
      </c>
      <c r="D229" s="374"/>
      <c r="E229" s="374"/>
      <c r="F229" s="374"/>
      <c r="G229" s="374"/>
      <c r="H229" s="374"/>
    </row>
    <row r="230" spans="1:8" ht="8.25">
      <c r="A230" s="358" t="s">
        <v>1129</v>
      </c>
      <c r="B230" s="358"/>
      <c r="C230" s="371">
        <v>10</v>
      </c>
      <c r="D230" s="371"/>
      <c r="E230" s="371"/>
      <c r="F230" s="371"/>
      <c r="G230" s="371"/>
      <c r="H230" s="371"/>
    </row>
    <row r="231" spans="1:8" ht="8.25">
      <c r="A231" s="358" t="s">
        <v>1130</v>
      </c>
      <c r="B231" s="358"/>
      <c r="C231" s="371">
        <v>15</v>
      </c>
      <c r="D231" s="371"/>
      <c r="E231" s="371"/>
      <c r="F231" s="371"/>
      <c r="G231" s="371"/>
      <c r="H231" s="371"/>
    </row>
    <row r="232" spans="1:8" ht="8.25">
      <c r="A232" s="358" t="s">
        <v>377</v>
      </c>
      <c r="B232" s="358"/>
      <c r="C232" s="371">
        <f>IF(C230=0,,C231/C230*100)</f>
        <v>150</v>
      </c>
      <c r="D232" s="371"/>
      <c r="E232" s="371"/>
      <c r="F232" s="371"/>
      <c r="G232" s="371"/>
      <c r="H232" s="371"/>
    </row>
    <row r="233" spans="1:6" ht="8.25">
      <c r="A233" s="121"/>
      <c r="B233" s="121"/>
      <c r="C233" s="121"/>
      <c r="D233" s="375"/>
      <c r="E233" s="375"/>
      <c r="F233" s="121"/>
    </row>
    <row r="234" spans="1:6" ht="8.25">
      <c r="A234" s="117" t="s">
        <v>1126</v>
      </c>
      <c r="B234" s="118" t="s">
        <v>1127</v>
      </c>
      <c r="C234" s="358" t="s">
        <v>1279</v>
      </c>
      <c r="D234" s="358"/>
      <c r="E234" s="358"/>
      <c r="F234" s="358"/>
    </row>
    <row r="235" spans="1:8" ht="8.25">
      <c r="A235" s="358" t="s">
        <v>1129</v>
      </c>
      <c r="B235" s="358"/>
      <c r="C235" s="371">
        <v>2</v>
      </c>
      <c r="D235" s="371"/>
      <c r="E235" s="371"/>
      <c r="F235" s="371"/>
      <c r="G235" s="371"/>
      <c r="H235" s="371"/>
    </row>
    <row r="236" spans="1:8" ht="8.25">
      <c r="A236" s="358" t="s">
        <v>1130</v>
      </c>
      <c r="B236" s="358"/>
      <c r="C236" s="371">
        <v>0</v>
      </c>
      <c r="D236" s="371"/>
      <c r="E236" s="371"/>
      <c r="F236" s="371"/>
      <c r="G236" s="371"/>
      <c r="H236" s="371"/>
    </row>
    <row r="237" spans="1:8" ht="8.25">
      <c r="A237" s="358" t="s">
        <v>377</v>
      </c>
      <c r="B237" s="358"/>
      <c r="C237" s="371">
        <f>IF(C235=0,,C236/C235*100)</f>
        <v>0</v>
      </c>
      <c r="D237" s="371"/>
      <c r="E237" s="371"/>
      <c r="F237" s="371"/>
      <c r="G237" s="371"/>
      <c r="H237" s="371"/>
    </row>
    <row r="239" spans="1:7" ht="8.25">
      <c r="A239" s="334" t="s">
        <v>375</v>
      </c>
      <c r="B239" s="334"/>
      <c r="C239" s="334"/>
      <c r="D239" s="334"/>
      <c r="E239" s="334"/>
      <c r="F239" s="334"/>
      <c r="G239" s="334"/>
    </row>
    <row r="240" spans="1:8" ht="8.25" customHeight="1">
      <c r="A240" s="336" t="s">
        <v>478</v>
      </c>
      <c r="B240" s="336"/>
      <c r="C240" s="336"/>
      <c r="D240" s="336"/>
      <c r="E240" s="336"/>
      <c r="F240" s="336"/>
      <c r="G240" s="336"/>
      <c r="H240" s="336"/>
    </row>
    <row r="241" spans="1:8" ht="31.5" customHeight="1">
      <c r="A241" s="336"/>
      <c r="B241" s="336"/>
      <c r="C241" s="336"/>
      <c r="D241" s="336"/>
      <c r="E241" s="336"/>
      <c r="F241" s="336"/>
      <c r="G241" s="336"/>
      <c r="H241" s="336"/>
    </row>
    <row r="243" spans="1:4" ht="8.25">
      <c r="A243" s="358" t="s">
        <v>389</v>
      </c>
      <c r="B243" s="358"/>
      <c r="C243" s="358" t="s">
        <v>995</v>
      </c>
      <c r="D243" s="358"/>
    </row>
    <row r="244" spans="1:4" ht="8.25">
      <c r="A244" s="117" t="s">
        <v>1124</v>
      </c>
      <c r="B244" s="117"/>
      <c r="C244" s="358" t="s">
        <v>1141</v>
      </c>
      <c r="D244" s="358"/>
    </row>
    <row r="245" spans="1:4" ht="8.25">
      <c r="A245" s="358" t="s">
        <v>1125</v>
      </c>
      <c r="B245" s="358"/>
      <c r="C245" s="358" t="s">
        <v>1277</v>
      </c>
      <c r="D245" s="358"/>
    </row>
    <row r="246" spans="1:4" ht="8.25">
      <c r="A246" s="117" t="s">
        <v>1126</v>
      </c>
      <c r="B246" s="118" t="s">
        <v>1127</v>
      </c>
      <c r="C246" s="358" t="s">
        <v>1142</v>
      </c>
      <c r="D246" s="358"/>
    </row>
    <row r="247" spans="1:8" ht="8.25">
      <c r="A247" s="370" t="s">
        <v>1128</v>
      </c>
      <c r="B247" s="370"/>
      <c r="C247" s="373" t="s">
        <v>156</v>
      </c>
      <c r="D247" s="374"/>
      <c r="E247" s="374"/>
      <c r="F247" s="374"/>
      <c r="G247" s="374"/>
      <c r="H247" s="374"/>
    </row>
    <row r="248" spans="1:8" ht="8.25">
      <c r="A248" s="358" t="s">
        <v>1129</v>
      </c>
      <c r="B248" s="358"/>
      <c r="C248" s="371">
        <v>30</v>
      </c>
      <c r="D248" s="371"/>
      <c r="E248" s="371"/>
      <c r="F248" s="371"/>
      <c r="G248" s="371"/>
      <c r="H248" s="371"/>
    </row>
    <row r="249" spans="1:8" ht="8.25">
      <c r="A249" s="358" t="s">
        <v>1130</v>
      </c>
      <c r="B249" s="358"/>
      <c r="C249" s="371">
        <v>54</v>
      </c>
      <c r="D249" s="371"/>
      <c r="E249" s="371"/>
      <c r="F249" s="371"/>
      <c r="G249" s="371"/>
      <c r="H249" s="371"/>
    </row>
    <row r="250" spans="1:8" ht="8.25">
      <c r="A250" s="358" t="s">
        <v>377</v>
      </c>
      <c r="B250" s="358"/>
      <c r="C250" s="372">
        <f>IF(C248=0,,C249/C248*100)</f>
        <v>180</v>
      </c>
      <c r="D250" s="372"/>
      <c r="E250" s="372"/>
      <c r="F250" s="372"/>
      <c r="G250" s="372"/>
      <c r="H250" s="372"/>
    </row>
    <row r="252" spans="1:7" ht="8.25">
      <c r="A252" s="334" t="s">
        <v>375</v>
      </c>
      <c r="B252" s="334"/>
      <c r="C252" s="334"/>
      <c r="D252" s="334"/>
      <c r="E252" s="334"/>
      <c r="F252" s="334"/>
      <c r="G252" s="334"/>
    </row>
    <row r="253" spans="1:8" ht="23.25" customHeight="1">
      <c r="A253" s="336" t="s">
        <v>479</v>
      </c>
      <c r="B253" s="336"/>
      <c r="C253" s="336"/>
      <c r="D253" s="336"/>
      <c r="E253" s="336"/>
      <c r="F253" s="336"/>
      <c r="G253" s="336"/>
      <c r="H253" s="336"/>
    </row>
    <row r="254" spans="1:8" ht="8.25">
      <c r="A254" s="336"/>
      <c r="B254" s="336"/>
      <c r="C254" s="336"/>
      <c r="D254" s="336"/>
      <c r="E254" s="336"/>
      <c r="F254" s="336"/>
      <c r="G254" s="336"/>
      <c r="H254" s="336"/>
    </row>
  </sheetData>
  <sheetProtection/>
  <mergeCells count="200">
    <mergeCell ref="A253:H254"/>
    <mergeCell ref="C248:H248"/>
    <mergeCell ref="C249:H249"/>
    <mergeCell ref="C250:H250"/>
    <mergeCell ref="A248:B248"/>
    <mergeCell ref="A249:B249"/>
    <mergeCell ref="A250:B250"/>
    <mergeCell ref="C246:D246"/>
    <mergeCell ref="A247:B247"/>
    <mergeCell ref="C247:H247"/>
    <mergeCell ref="A95:H95"/>
    <mergeCell ref="A127:H129"/>
    <mergeCell ref="A252:G252"/>
    <mergeCell ref="A243:B243"/>
    <mergeCell ref="C243:D243"/>
    <mergeCell ref="C244:D244"/>
    <mergeCell ref="A240:H241"/>
    <mergeCell ref="A245:B245"/>
    <mergeCell ref="C245:D245"/>
    <mergeCell ref="A239:G239"/>
    <mergeCell ref="D233:E233"/>
    <mergeCell ref="A235:B235"/>
    <mergeCell ref="C235:H235"/>
    <mergeCell ref="A236:B236"/>
    <mergeCell ref="C236:H236"/>
    <mergeCell ref="A237:B237"/>
    <mergeCell ref="C237:H237"/>
    <mergeCell ref="A229:B229"/>
    <mergeCell ref="A230:B230"/>
    <mergeCell ref="C229:H229"/>
    <mergeCell ref="C230:H230"/>
    <mergeCell ref="A231:B231"/>
    <mergeCell ref="A232:B232"/>
    <mergeCell ref="C231:H231"/>
    <mergeCell ref="C232:H232"/>
    <mergeCell ref="D219:E219"/>
    <mergeCell ref="C234:F234"/>
    <mergeCell ref="A220:G220"/>
    <mergeCell ref="A221:H223"/>
    <mergeCell ref="A225:B225"/>
    <mergeCell ref="C225:F225"/>
    <mergeCell ref="C226:F226"/>
    <mergeCell ref="A227:B227"/>
    <mergeCell ref="C227:F227"/>
    <mergeCell ref="C228:F228"/>
    <mergeCell ref="A215:B215"/>
    <mergeCell ref="A216:B216"/>
    <mergeCell ref="C215:H215"/>
    <mergeCell ref="C216:H216"/>
    <mergeCell ref="A217:B217"/>
    <mergeCell ref="A218:B218"/>
    <mergeCell ref="C217:H217"/>
    <mergeCell ref="C218:H218"/>
    <mergeCell ref="A211:B211"/>
    <mergeCell ref="C211:F211"/>
    <mergeCell ref="C212:F212"/>
    <mergeCell ref="A213:B213"/>
    <mergeCell ref="C213:F213"/>
    <mergeCell ref="C214:F214"/>
    <mergeCell ref="A203:B203"/>
    <mergeCell ref="A204:B204"/>
    <mergeCell ref="C203:H203"/>
    <mergeCell ref="C204:H204"/>
    <mergeCell ref="A206:G206"/>
    <mergeCell ref="A207:H209"/>
    <mergeCell ref="A198:B198"/>
    <mergeCell ref="C198:H198"/>
    <mergeCell ref="D199:E199"/>
    <mergeCell ref="C200:F200"/>
    <mergeCell ref="A201:B201"/>
    <mergeCell ref="A202:B202"/>
    <mergeCell ref="C201:H201"/>
    <mergeCell ref="C202:H202"/>
    <mergeCell ref="C194:F194"/>
    <mergeCell ref="C195:F195"/>
    <mergeCell ref="A196:B196"/>
    <mergeCell ref="A197:B197"/>
    <mergeCell ref="C196:H196"/>
    <mergeCell ref="C197:H197"/>
    <mergeCell ref="A191:B191"/>
    <mergeCell ref="C190:H190"/>
    <mergeCell ref="C191:H191"/>
    <mergeCell ref="A192:B192"/>
    <mergeCell ref="A193:B193"/>
    <mergeCell ref="C192:H192"/>
    <mergeCell ref="C193:H193"/>
    <mergeCell ref="A186:B186"/>
    <mergeCell ref="C186:H186"/>
    <mergeCell ref="D187:E187"/>
    <mergeCell ref="C188:F188"/>
    <mergeCell ref="C189:F189"/>
    <mergeCell ref="A190:B190"/>
    <mergeCell ref="C182:F182"/>
    <mergeCell ref="A183:B183"/>
    <mergeCell ref="C183:H183"/>
    <mergeCell ref="A184:B184"/>
    <mergeCell ref="A185:B185"/>
    <mergeCell ref="C184:H184"/>
    <mergeCell ref="C185:H185"/>
    <mergeCell ref="A175:H177"/>
    <mergeCell ref="A179:B179"/>
    <mergeCell ref="C179:F179"/>
    <mergeCell ref="C180:F180"/>
    <mergeCell ref="A181:B181"/>
    <mergeCell ref="C181:F181"/>
    <mergeCell ref="A164:C164"/>
    <mergeCell ref="A174:G174"/>
    <mergeCell ref="A170:C170"/>
    <mergeCell ref="A171:C171"/>
    <mergeCell ref="A172:C172"/>
    <mergeCell ref="D170:H170"/>
    <mergeCell ref="D171:H171"/>
    <mergeCell ref="D172:H172"/>
    <mergeCell ref="C161:E161"/>
    <mergeCell ref="D169:H169"/>
    <mergeCell ref="D164:H164"/>
    <mergeCell ref="C168:E168"/>
    <mergeCell ref="C162:E162"/>
    <mergeCell ref="A169:C169"/>
    <mergeCell ref="D163:H163"/>
    <mergeCell ref="D165:H165"/>
    <mergeCell ref="D166:H166"/>
    <mergeCell ref="A163:C163"/>
    <mergeCell ref="A154:G154"/>
    <mergeCell ref="A152:C152"/>
    <mergeCell ref="D152:H152"/>
    <mergeCell ref="A155:H157"/>
    <mergeCell ref="A165:C165"/>
    <mergeCell ref="A166:C166"/>
    <mergeCell ref="A159:B159"/>
    <mergeCell ref="C159:E159"/>
    <mergeCell ref="C160:E160"/>
    <mergeCell ref="A161:B161"/>
    <mergeCell ref="D150:H150"/>
    <mergeCell ref="D151:H151"/>
    <mergeCell ref="A150:C150"/>
    <mergeCell ref="A151:C151"/>
    <mergeCell ref="D136:H136"/>
    <mergeCell ref="D137:H137"/>
    <mergeCell ref="D138:H138"/>
    <mergeCell ref="D139:H139"/>
    <mergeCell ref="D143:H143"/>
    <mergeCell ref="A145:C145"/>
    <mergeCell ref="A146:C146"/>
    <mergeCell ref="C148:E148"/>
    <mergeCell ref="D145:H145"/>
    <mergeCell ref="D146:H146"/>
    <mergeCell ref="D147:H147"/>
    <mergeCell ref="A138:C138"/>
    <mergeCell ref="A139:C139"/>
    <mergeCell ref="D149:H149"/>
    <mergeCell ref="A149:C149"/>
    <mergeCell ref="A140:C140"/>
    <mergeCell ref="C142:E142"/>
    <mergeCell ref="A143:C143"/>
    <mergeCell ref="A144:C144"/>
    <mergeCell ref="D144:H144"/>
    <mergeCell ref="D140:H140"/>
    <mergeCell ref="C133:E133"/>
    <mergeCell ref="A134:B134"/>
    <mergeCell ref="C134:E134"/>
    <mergeCell ref="C135:E135"/>
    <mergeCell ref="A136:C136"/>
    <mergeCell ref="A137:C137"/>
    <mergeCell ref="B115:B117"/>
    <mergeCell ref="C115:C117"/>
    <mergeCell ref="D115:D117"/>
    <mergeCell ref="B112:B114"/>
    <mergeCell ref="C112:C114"/>
    <mergeCell ref="D112:D114"/>
    <mergeCell ref="D109:D111"/>
    <mergeCell ref="E98:H98"/>
    <mergeCell ref="B106:B108"/>
    <mergeCell ref="D103:D105"/>
    <mergeCell ref="C106:C108"/>
    <mergeCell ref="D106:D108"/>
    <mergeCell ref="A132:B132"/>
    <mergeCell ref="C132:E132"/>
    <mergeCell ref="B100:B102"/>
    <mergeCell ref="C100:C102"/>
    <mergeCell ref="D100:D102"/>
    <mergeCell ref="B103:B105"/>
    <mergeCell ref="C103:C105"/>
    <mergeCell ref="A126:G126"/>
    <mergeCell ref="B109:B111"/>
    <mergeCell ref="C109:C111"/>
    <mergeCell ref="A67:H67"/>
    <mergeCell ref="A79:H79"/>
    <mergeCell ref="A68:H68"/>
    <mergeCell ref="A80:H80"/>
    <mergeCell ref="A94:H94"/>
    <mergeCell ref="A98:D98"/>
    <mergeCell ref="A43:H43"/>
    <mergeCell ref="A57:H57"/>
    <mergeCell ref="A44:H44"/>
    <mergeCell ref="A58:H58"/>
    <mergeCell ref="A2:G2"/>
    <mergeCell ref="A5:C8"/>
    <mergeCell ref="A26:H26"/>
    <mergeCell ref="A27:H28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0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2" width="6.57421875" style="81" customWidth="1"/>
    <col min="3" max="3" width="10.7109375" style="81" customWidth="1"/>
    <col min="4" max="4" width="20.8515625" style="81" customWidth="1"/>
    <col min="5" max="8" width="10.57421875" style="81" customWidth="1"/>
    <col min="9" max="18" width="9.140625" style="127" customWidth="1"/>
    <col min="19" max="16384" width="9.140625" style="81" customWidth="1"/>
  </cols>
  <sheetData>
    <row r="2" ht="11.25">
      <c r="A2" s="128" t="s">
        <v>1144</v>
      </c>
    </row>
    <row r="4" spans="1:7" ht="20.2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0.25" customHeight="1">
      <c r="A5" s="347" t="s">
        <v>1143</v>
      </c>
      <c r="B5" s="348"/>
      <c r="C5" s="349"/>
      <c r="D5" s="48" t="s">
        <v>378</v>
      </c>
      <c r="E5" s="215">
        <f>SUM(E6:E8)</f>
        <v>15000</v>
      </c>
      <c r="F5" s="215">
        <f>SUM(F6:F8)</f>
        <v>15248.45</v>
      </c>
      <c r="G5" s="155">
        <f>SUM(H45)</f>
        <v>101.65633333333335</v>
      </c>
    </row>
    <row r="6" spans="1:7" ht="20.25" customHeight="1">
      <c r="A6" s="350"/>
      <c r="B6" s="351"/>
      <c r="C6" s="352"/>
      <c r="D6" s="69" t="s">
        <v>1115</v>
      </c>
      <c r="E6" s="87">
        <f>SUM(E43)</f>
        <v>15000</v>
      </c>
      <c r="F6" s="87">
        <f>SUM(E44)</f>
        <v>15248.45</v>
      </c>
      <c r="G6" s="88">
        <f>SUM(E45)</f>
        <v>101.65633333333335</v>
      </c>
    </row>
    <row r="7" spans="1:7" ht="20.25" customHeight="1">
      <c r="A7" s="350"/>
      <c r="B7" s="351"/>
      <c r="C7" s="352"/>
      <c r="D7" s="69" t="s">
        <v>1116</v>
      </c>
      <c r="E7" s="87">
        <f>SUM(F43)</f>
        <v>0</v>
      </c>
      <c r="F7" s="87">
        <f>SUM(F44)</f>
        <v>0</v>
      </c>
      <c r="G7" s="88">
        <f>SUM(F45)</f>
        <v>0</v>
      </c>
    </row>
    <row r="8" spans="1:7" ht="20.25" customHeight="1">
      <c r="A8" s="353"/>
      <c r="B8" s="354"/>
      <c r="C8" s="355"/>
      <c r="D8" s="69" t="s">
        <v>381</v>
      </c>
      <c r="E8" s="87">
        <f>SUM(G43)</f>
        <v>0</v>
      </c>
      <c r="F8" s="87">
        <f>SUM(G44)</f>
        <v>0</v>
      </c>
      <c r="G8" s="88">
        <f>SUM(G45)</f>
        <v>0</v>
      </c>
    </row>
    <row r="11" spans="1:8" ht="20.25" customHeight="1">
      <c r="A11" s="89" t="s">
        <v>1145</v>
      </c>
      <c r="B11" s="90"/>
      <c r="C11" s="91"/>
      <c r="D11" s="92"/>
      <c r="E11" s="93">
        <f>SUM(E18,E28)</f>
        <v>15000</v>
      </c>
      <c r="F11" s="93">
        <f>SUM(F18,F28)</f>
        <v>15248.45</v>
      </c>
      <c r="G11" s="93">
        <f>SUM(G18,G28)</f>
        <v>15250</v>
      </c>
      <c r="H11" s="93">
        <f>IF(E11=0,,F11/E11*100)</f>
        <v>101.65633333333335</v>
      </c>
    </row>
    <row r="12" spans="1:8" ht="20.25" customHeight="1">
      <c r="A12" s="40" t="s">
        <v>1496</v>
      </c>
      <c r="B12" s="41" t="s">
        <v>1751</v>
      </c>
      <c r="C12" s="42" t="s">
        <v>389</v>
      </c>
      <c r="D12" s="94" t="s">
        <v>1281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20.25" customHeight="1">
      <c r="A13" s="95" t="s">
        <v>382</v>
      </c>
      <c r="B13" s="96" t="s">
        <v>383</v>
      </c>
      <c r="C13" s="97" t="s">
        <v>384</v>
      </c>
      <c r="D13" s="98" t="s">
        <v>374</v>
      </c>
      <c r="E13" s="99"/>
      <c r="F13" s="99"/>
      <c r="G13" s="99"/>
      <c r="H13" s="99"/>
    </row>
    <row r="14" spans="1:8" ht="20.25" customHeight="1">
      <c r="A14" s="37" t="s">
        <v>385</v>
      </c>
      <c r="B14" s="37" t="s">
        <v>386</v>
      </c>
      <c r="C14" s="14" t="s">
        <v>387</v>
      </c>
      <c r="D14" s="38" t="s">
        <v>388</v>
      </c>
      <c r="E14" s="105">
        <f>SUM(E15:E17)</f>
        <v>15000</v>
      </c>
      <c r="F14" s="105">
        <f>SUM(F15:F17)</f>
        <v>15248.45</v>
      </c>
      <c r="G14" s="105">
        <f>SUM(G15:G17)</f>
        <v>15250</v>
      </c>
      <c r="H14" s="105">
        <f>IF(E14=0,,F14/E14*100)</f>
        <v>101.65633333333335</v>
      </c>
    </row>
    <row r="15" spans="1:8" ht="20.25" customHeight="1">
      <c r="A15" s="28">
        <v>633016</v>
      </c>
      <c r="B15" s="73" t="s">
        <v>1752</v>
      </c>
      <c r="C15" s="32" t="s">
        <v>892</v>
      </c>
      <c r="D15" s="75" t="s">
        <v>694</v>
      </c>
      <c r="E15" s="45">
        <v>0</v>
      </c>
      <c r="F15" s="45">
        <v>0</v>
      </c>
      <c r="G15" s="45">
        <v>0</v>
      </c>
      <c r="H15" s="46">
        <f>IF(E15=0,,F15/E15*100)</f>
        <v>0</v>
      </c>
    </row>
    <row r="16" spans="1:8" ht="20.25" customHeight="1">
      <c r="A16" s="28">
        <v>635</v>
      </c>
      <c r="B16" s="73" t="s">
        <v>1753</v>
      </c>
      <c r="C16" s="32" t="s">
        <v>892</v>
      </c>
      <c r="D16" s="75" t="s">
        <v>405</v>
      </c>
      <c r="E16" s="45">
        <v>0</v>
      </c>
      <c r="F16" s="45">
        <v>0</v>
      </c>
      <c r="G16" s="45">
        <v>0</v>
      </c>
      <c r="H16" s="46">
        <f>IF(E16=0,,F16/E16*100)</f>
        <v>0</v>
      </c>
    </row>
    <row r="17" spans="1:8" ht="20.25" customHeight="1">
      <c r="A17" s="28">
        <v>637003</v>
      </c>
      <c r="B17" s="73" t="s">
        <v>1754</v>
      </c>
      <c r="C17" s="32" t="s">
        <v>892</v>
      </c>
      <c r="D17" s="75" t="s">
        <v>645</v>
      </c>
      <c r="E17" s="46">
        <v>15000</v>
      </c>
      <c r="F17" s="45">
        <v>15248.45</v>
      </c>
      <c r="G17" s="45">
        <v>15250</v>
      </c>
      <c r="H17" s="46">
        <f>IF(E17=0,,F17/E17*100)</f>
        <v>101.65633333333335</v>
      </c>
    </row>
    <row r="18" spans="1:8" ht="20.25" customHeight="1">
      <c r="A18" s="48"/>
      <c r="B18" s="103"/>
      <c r="C18" s="104" t="s">
        <v>892</v>
      </c>
      <c r="D18" s="48" t="s">
        <v>378</v>
      </c>
      <c r="E18" s="50">
        <f>SUM(E14)</f>
        <v>15000</v>
      </c>
      <c r="F18" s="50">
        <f>SUM(F14)</f>
        <v>15248.45</v>
      </c>
      <c r="G18" s="50">
        <f>SUM(G14)</f>
        <v>15250</v>
      </c>
      <c r="H18" s="50">
        <f>IF(E18=0,,F18/E18*100)</f>
        <v>101.65633333333335</v>
      </c>
    </row>
    <row r="19" spans="1:8" ht="20.25" customHeight="1">
      <c r="A19" s="58"/>
      <c r="B19" s="59"/>
      <c r="C19" s="60"/>
      <c r="D19" s="61"/>
      <c r="E19" s="58"/>
      <c r="F19" s="58"/>
      <c r="G19" s="58"/>
      <c r="H19" s="58"/>
    </row>
    <row r="20" spans="1:8" ht="20.25" customHeight="1">
      <c r="A20" s="334" t="s">
        <v>979</v>
      </c>
      <c r="B20" s="334"/>
      <c r="C20" s="334"/>
      <c r="D20" s="334"/>
      <c r="E20" s="334"/>
      <c r="F20" s="334"/>
      <c r="G20" s="334"/>
      <c r="H20" s="335"/>
    </row>
    <row r="21" spans="1:8" ht="43.5" customHeight="1">
      <c r="A21" s="336" t="s">
        <v>127</v>
      </c>
      <c r="B21" s="337"/>
      <c r="C21" s="337"/>
      <c r="D21" s="337"/>
      <c r="E21" s="337"/>
      <c r="F21" s="337"/>
      <c r="G21" s="337"/>
      <c r="H21" s="337"/>
    </row>
    <row r="22" spans="1:8" ht="20.25" customHeight="1">
      <c r="A22" s="58"/>
      <c r="B22" s="59"/>
      <c r="C22" s="60"/>
      <c r="D22" s="61"/>
      <c r="E22" s="58"/>
      <c r="F22" s="58"/>
      <c r="G22" s="58"/>
      <c r="H22" s="58"/>
    </row>
    <row r="23" spans="1:8" ht="20.25" customHeight="1">
      <c r="A23" s="40"/>
      <c r="B23" s="41" t="s">
        <v>1755</v>
      </c>
      <c r="C23" s="42" t="s">
        <v>389</v>
      </c>
      <c r="D23" s="94" t="s">
        <v>1150</v>
      </c>
      <c r="E23" s="40" t="s">
        <v>376</v>
      </c>
      <c r="F23" s="40" t="s">
        <v>152</v>
      </c>
      <c r="G23" s="40" t="s">
        <v>153</v>
      </c>
      <c r="H23" s="40" t="s">
        <v>377</v>
      </c>
    </row>
    <row r="24" spans="1:8" ht="20.25" customHeight="1">
      <c r="A24" s="95" t="s">
        <v>382</v>
      </c>
      <c r="B24" s="96" t="s">
        <v>383</v>
      </c>
      <c r="C24" s="97" t="s">
        <v>384</v>
      </c>
      <c r="D24" s="98" t="s">
        <v>374</v>
      </c>
      <c r="E24" s="99"/>
      <c r="F24" s="99"/>
      <c r="G24" s="99"/>
      <c r="H24" s="99"/>
    </row>
    <row r="25" spans="1:8" ht="20.25" customHeight="1">
      <c r="A25" s="37" t="s">
        <v>385</v>
      </c>
      <c r="B25" s="37" t="s">
        <v>386</v>
      </c>
      <c r="C25" s="14" t="s">
        <v>387</v>
      </c>
      <c r="D25" s="38" t="s">
        <v>388</v>
      </c>
      <c r="E25" s="105">
        <f>SUM(E26:E27)</f>
        <v>0</v>
      </c>
      <c r="F25" s="105">
        <f>SUM(F26:F27)</f>
        <v>0</v>
      </c>
      <c r="G25" s="105">
        <f>SUM(G26:G27)</f>
        <v>0</v>
      </c>
      <c r="H25" s="105">
        <f>IF(E25=0,,F25/E25*100)</f>
        <v>0</v>
      </c>
    </row>
    <row r="26" spans="1:8" ht="20.25" customHeight="1">
      <c r="A26" s="20">
        <v>633</v>
      </c>
      <c r="B26" s="21" t="s">
        <v>1151</v>
      </c>
      <c r="C26" s="20" t="s">
        <v>892</v>
      </c>
      <c r="D26" s="101" t="s">
        <v>1146</v>
      </c>
      <c r="E26" s="45">
        <v>0</v>
      </c>
      <c r="F26" s="34"/>
      <c r="G26" s="34"/>
      <c r="H26" s="45">
        <f>IF(E26=0,,F26/E26*100)</f>
        <v>0</v>
      </c>
    </row>
    <row r="27" spans="1:8" ht="20.25" customHeight="1">
      <c r="A27" s="68">
        <v>637027</v>
      </c>
      <c r="B27" s="21" t="s">
        <v>1152</v>
      </c>
      <c r="C27" s="20" t="s">
        <v>892</v>
      </c>
      <c r="D27" s="61" t="s">
        <v>988</v>
      </c>
      <c r="E27" s="45">
        <v>0</v>
      </c>
      <c r="F27" s="265"/>
      <c r="G27" s="45"/>
      <c r="H27" s="45">
        <f>IF(E27=0,,F27/E27*100)</f>
        <v>0</v>
      </c>
    </row>
    <row r="28" spans="1:8" ht="20.25" customHeight="1">
      <c r="A28" s="48"/>
      <c r="B28" s="103"/>
      <c r="C28" s="104"/>
      <c r="D28" s="48" t="s">
        <v>378</v>
      </c>
      <c r="E28" s="50">
        <f>SUM(E25)</f>
        <v>0</v>
      </c>
      <c r="F28" s="50">
        <f>SUM(F25)</f>
        <v>0</v>
      </c>
      <c r="G28" s="50">
        <f>SUM(G25)</f>
        <v>0</v>
      </c>
      <c r="H28" s="50">
        <f>IF(E28=0,,F28/E28*100)</f>
        <v>0</v>
      </c>
    </row>
    <row r="29" ht="20.25" customHeight="1"/>
    <row r="30" spans="1:8" ht="8.25">
      <c r="A30" s="334" t="s">
        <v>979</v>
      </c>
      <c r="B30" s="334"/>
      <c r="C30" s="334"/>
      <c r="D30" s="334"/>
      <c r="E30" s="334"/>
      <c r="F30" s="334"/>
      <c r="G30" s="334"/>
      <c r="H30" s="335"/>
    </row>
    <row r="31" spans="1:8" ht="8.25">
      <c r="A31" s="336" t="s">
        <v>1079</v>
      </c>
      <c r="B31" s="337"/>
      <c r="C31" s="337"/>
      <c r="D31" s="337"/>
      <c r="E31" s="337"/>
      <c r="F31" s="337"/>
      <c r="G31" s="337"/>
      <c r="H31" s="337"/>
    </row>
    <row r="32" spans="1:8" ht="8.25">
      <c r="A32" s="337"/>
      <c r="B32" s="337"/>
      <c r="C32" s="337"/>
      <c r="D32" s="337"/>
      <c r="E32" s="337"/>
      <c r="F32" s="337"/>
      <c r="G32" s="337"/>
      <c r="H32" s="337"/>
    </row>
    <row r="35" spans="1:8" ht="20.25" customHeight="1">
      <c r="A35" s="378" t="s">
        <v>1144</v>
      </c>
      <c r="B35" s="378"/>
      <c r="C35" s="378"/>
      <c r="D35" s="378"/>
      <c r="E35" s="368">
        <v>2014</v>
      </c>
      <c r="F35" s="368"/>
      <c r="G35" s="368"/>
      <c r="H35" s="369"/>
    </row>
    <row r="36" spans="1:8" ht="20.25" customHeight="1">
      <c r="A36" s="86" t="s">
        <v>382</v>
      </c>
      <c r="B36" s="37" t="s">
        <v>383</v>
      </c>
      <c r="C36" s="14" t="s">
        <v>384</v>
      </c>
      <c r="D36" s="15" t="s">
        <v>374</v>
      </c>
      <c r="E36" s="86" t="s">
        <v>1115</v>
      </c>
      <c r="F36" s="86" t="s">
        <v>1116</v>
      </c>
      <c r="G36" s="86" t="s">
        <v>381</v>
      </c>
      <c r="H36" s="86" t="s">
        <v>378</v>
      </c>
    </row>
    <row r="37" spans="1:8" ht="20.25" customHeight="1">
      <c r="A37" s="106" t="s">
        <v>1119</v>
      </c>
      <c r="B37" s="359" t="s">
        <v>1751</v>
      </c>
      <c r="C37" s="362" t="s">
        <v>389</v>
      </c>
      <c r="D37" s="365" t="s">
        <v>1281</v>
      </c>
      <c r="E37" s="107">
        <f>SUM(E18)</f>
        <v>15000</v>
      </c>
      <c r="F37" s="107"/>
      <c r="G37" s="107"/>
      <c r="H37" s="107">
        <f>SUM(E37:G37)</f>
        <v>15000</v>
      </c>
    </row>
    <row r="38" spans="1:8" ht="20.25" customHeight="1">
      <c r="A38" s="106" t="s">
        <v>1121</v>
      </c>
      <c r="B38" s="360"/>
      <c r="C38" s="363"/>
      <c r="D38" s="366"/>
      <c r="E38" s="110">
        <f>SUM(F15:F17)</f>
        <v>15248.45</v>
      </c>
      <c r="F38" s="110"/>
      <c r="G38" s="110"/>
      <c r="H38" s="107">
        <f>SUM(E38:G38)</f>
        <v>15248.45</v>
      </c>
    </row>
    <row r="39" spans="1:8" ht="20.25" customHeight="1">
      <c r="A39" s="106" t="s">
        <v>1122</v>
      </c>
      <c r="B39" s="361"/>
      <c r="C39" s="364"/>
      <c r="D39" s="367"/>
      <c r="E39" s="110">
        <f>IF(E37=0,,E38/E37*100)</f>
        <v>101.65633333333335</v>
      </c>
      <c r="F39" s="110">
        <f>IF(F37=0,,F38/F37*100)</f>
        <v>0</v>
      </c>
      <c r="G39" s="110">
        <f>IF(G37=0,,G38/G37*100)</f>
        <v>0</v>
      </c>
      <c r="H39" s="110">
        <f>IF(H37=0,,H38/H37*100)</f>
        <v>101.65633333333335</v>
      </c>
    </row>
    <row r="40" spans="1:8" ht="20.25" customHeight="1">
      <c r="A40" s="106" t="s">
        <v>1119</v>
      </c>
      <c r="B40" s="359" t="s">
        <v>1755</v>
      </c>
      <c r="C40" s="362" t="s">
        <v>389</v>
      </c>
      <c r="D40" s="365" t="s">
        <v>1282</v>
      </c>
      <c r="E40" s="110">
        <f>SUM(E28)</f>
        <v>0</v>
      </c>
      <c r="F40" s="110"/>
      <c r="G40" s="110"/>
      <c r="H40" s="110">
        <f>SUM(E40:G40)</f>
        <v>0</v>
      </c>
    </row>
    <row r="41" spans="1:8" ht="20.25" customHeight="1">
      <c r="A41" s="106" t="s">
        <v>1121</v>
      </c>
      <c r="B41" s="360"/>
      <c r="C41" s="363"/>
      <c r="D41" s="366"/>
      <c r="E41" s="110">
        <f>SUM(F26:F27)</f>
        <v>0</v>
      </c>
      <c r="F41" s="110"/>
      <c r="G41" s="110"/>
      <c r="H41" s="110">
        <f>SUM(E41:G41)</f>
        <v>0</v>
      </c>
    </row>
    <row r="42" spans="1:8" ht="20.25" customHeight="1">
      <c r="A42" s="106" t="s">
        <v>1122</v>
      </c>
      <c r="B42" s="361"/>
      <c r="C42" s="364"/>
      <c r="D42" s="367"/>
      <c r="E42" s="110">
        <f>IF(E41=0,,E41/E40*100)</f>
        <v>0</v>
      </c>
      <c r="F42" s="110">
        <f>IF(F41=0,,F41/F40*100)</f>
        <v>0</v>
      </c>
      <c r="G42" s="110">
        <f>IF(G41=0,,G41/G40*100)</f>
        <v>0</v>
      </c>
      <c r="H42" s="110">
        <f>IF(H41=0,,H41/H40*100)</f>
        <v>0</v>
      </c>
    </row>
    <row r="43" spans="1:8" ht="20.25" customHeight="1">
      <c r="A43" s="111" t="s">
        <v>1119</v>
      </c>
      <c r="B43" s="112"/>
      <c r="C43" s="111"/>
      <c r="D43" s="48" t="s">
        <v>154</v>
      </c>
      <c r="E43" s="113">
        <f aca="true" t="shared" si="0" ref="E43:G44">SUM(E37,E40)</f>
        <v>15000</v>
      </c>
      <c r="F43" s="113">
        <f t="shared" si="0"/>
        <v>0</v>
      </c>
      <c r="G43" s="113">
        <f t="shared" si="0"/>
        <v>0</v>
      </c>
      <c r="H43" s="113">
        <f>SUM(E43:G43)</f>
        <v>15000</v>
      </c>
    </row>
    <row r="44" spans="1:8" ht="20.25" customHeight="1">
      <c r="A44" s="111" t="s">
        <v>1121</v>
      </c>
      <c r="B44" s="112"/>
      <c r="C44" s="111"/>
      <c r="D44" s="48" t="s">
        <v>155</v>
      </c>
      <c r="E44" s="113">
        <f t="shared" si="0"/>
        <v>15248.45</v>
      </c>
      <c r="F44" s="113">
        <f t="shared" si="0"/>
        <v>0</v>
      </c>
      <c r="G44" s="113">
        <f t="shared" si="0"/>
        <v>0</v>
      </c>
      <c r="H44" s="113">
        <f>SUM(E44:G44)</f>
        <v>15248.45</v>
      </c>
    </row>
    <row r="45" spans="1:8" ht="20.25" customHeight="1">
      <c r="A45" s="111" t="s">
        <v>1122</v>
      </c>
      <c r="B45" s="112"/>
      <c r="C45" s="111"/>
      <c r="D45" s="48" t="s">
        <v>1123</v>
      </c>
      <c r="E45" s="113">
        <f>IF(E43=0,,E44/E43*100)</f>
        <v>101.65633333333335</v>
      </c>
      <c r="F45" s="113">
        <f>IF(F43=0,,F44/F43*100)</f>
        <v>0</v>
      </c>
      <c r="G45" s="113">
        <f>IF(G43=0,,G44/G43*100)</f>
        <v>0</v>
      </c>
      <c r="H45" s="113">
        <f>IF(H43=0,,H44/H43*100)</f>
        <v>101.65633333333335</v>
      </c>
    </row>
    <row r="46" spans="1:7" ht="8.25">
      <c r="A46" s="115"/>
      <c r="B46" s="52"/>
      <c r="C46" s="51"/>
      <c r="D46" s="115"/>
      <c r="E46" s="115"/>
      <c r="F46" s="115"/>
      <c r="G46" s="116"/>
    </row>
    <row r="47" spans="1:7" ht="8.25">
      <c r="A47" s="115" t="s">
        <v>1119</v>
      </c>
      <c r="B47" s="52" t="s">
        <v>154</v>
      </c>
      <c r="C47" s="51"/>
      <c r="D47" s="115"/>
      <c r="E47" s="115"/>
      <c r="F47" s="115"/>
      <c r="G47" s="116"/>
    </row>
    <row r="48" spans="1:7" ht="8.25">
      <c r="A48" s="115" t="s">
        <v>1121</v>
      </c>
      <c r="B48" s="52" t="s">
        <v>155</v>
      </c>
      <c r="C48" s="51"/>
      <c r="D48" s="115"/>
      <c r="E48" s="115"/>
      <c r="F48" s="115"/>
      <c r="G48" s="116"/>
    </row>
    <row r="49" spans="1:7" ht="8.25">
      <c r="A49" s="115" t="s">
        <v>1122</v>
      </c>
      <c r="B49" s="52" t="s">
        <v>1123</v>
      </c>
      <c r="C49" s="51"/>
      <c r="D49" s="115"/>
      <c r="E49" s="115"/>
      <c r="F49" s="115"/>
      <c r="G49" s="116"/>
    </row>
    <row r="50" spans="1:7" ht="8.25">
      <c r="A50" s="115"/>
      <c r="B50" s="52"/>
      <c r="C50" s="51"/>
      <c r="D50" s="115"/>
      <c r="E50" s="115"/>
      <c r="F50" s="115"/>
      <c r="G50" s="116"/>
    </row>
    <row r="51" spans="1:7" ht="8.25">
      <c r="A51" s="334" t="s">
        <v>375</v>
      </c>
      <c r="B51" s="334"/>
      <c r="C51" s="334"/>
      <c r="D51" s="334"/>
      <c r="E51" s="334"/>
      <c r="F51" s="334"/>
      <c r="G51" s="334"/>
    </row>
    <row r="52" spans="1:8" ht="8.25">
      <c r="A52" s="336" t="s">
        <v>127</v>
      </c>
      <c r="B52" s="337"/>
      <c r="C52" s="337"/>
      <c r="D52" s="337"/>
      <c r="E52" s="337"/>
      <c r="F52" s="337"/>
      <c r="G52" s="337"/>
      <c r="H52" s="377"/>
    </row>
    <row r="53" spans="1:8" ht="8.25">
      <c r="A53" s="337"/>
      <c r="B53" s="337"/>
      <c r="C53" s="337"/>
      <c r="D53" s="337"/>
      <c r="E53" s="337"/>
      <c r="F53" s="337"/>
      <c r="G53" s="337"/>
      <c r="H53" s="377"/>
    </row>
    <row r="54" spans="1:8" ht="23.25" customHeight="1">
      <c r="A54" s="337"/>
      <c r="B54" s="337"/>
      <c r="C54" s="337"/>
      <c r="D54" s="337"/>
      <c r="E54" s="337"/>
      <c r="F54" s="337"/>
      <c r="G54" s="337"/>
      <c r="H54" s="377"/>
    </row>
    <row r="55" spans="1:8" ht="8.25">
      <c r="A55" s="337"/>
      <c r="B55" s="337"/>
      <c r="C55" s="337"/>
      <c r="D55" s="337"/>
      <c r="E55" s="337"/>
      <c r="F55" s="337"/>
      <c r="G55" s="337"/>
      <c r="H55" s="377"/>
    </row>
    <row r="58" spans="1:6" ht="8.25">
      <c r="A58" s="358" t="s">
        <v>389</v>
      </c>
      <c r="B58" s="358"/>
      <c r="C58" s="358" t="s">
        <v>1281</v>
      </c>
      <c r="D58" s="358"/>
      <c r="E58" s="358"/>
      <c r="F58" s="358"/>
    </row>
    <row r="59" spans="1:6" ht="8.25">
      <c r="A59" s="117" t="s">
        <v>1124</v>
      </c>
      <c r="B59" s="117"/>
      <c r="C59" s="358" t="s">
        <v>1283</v>
      </c>
      <c r="D59" s="358"/>
      <c r="E59" s="358"/>
      <c r="F59" s="358"/>
    </row>
    <row r="60" spans="1:6" ht="8.25">
      <c r="A60" s="358" t="s">
        <v>1125</v>
      </c>
      <c r="B60" s="358"/>
      <c r="C60" s="358" t="s">
        <v>1277</v>
      </c>
      <c r="D60" s="358"/>
      <c r="E60" s="358"/>
      <c r="F60" s="358"/>
    </row>
    <row r="61" spans="1:6" ht="8.25">
      <c r="A61" s="117" t="s">
        <v>1126</v>
      </c>
      <c r="B61" s="118" t="s">
        <v>1127</v>
      </c>
      <c r="C61" s="358" t="s">
        <v>1153</v>
      </c>
      <c r="D61" s="358"/>
      <c r="E61" s="358"/>
      <c r="F61" s="358"/>
    </row>
    <row r="62" spans="1:8" ht="8.25">
      <c r="A62" s="370" t="s">
        <v>1128</v>
      </c>
      <c r="B62" s="370"/>
      <c r="C62" s="373" t="s">
        <v>156</v>
      </c>
      <c r="D62" s="374"/>
      <c r="E62" s="374"/>
      <c r="F62" s="374"/>
      <c r="G62" s="374"/>
      <c r="H62" s="374"/>
    </row>
    <row r="63" spans="1:8" ht="8.25">
      <c r="A63" s="358" t="s">
        <v>1129</v>
      </c>
      <c r="B63" s="358"/>
      <c r="C63" s="371">
        <v>18300</v>
      </c>
      <c r="D63" s="374"/>
      <c r="E63" s="374"/>
      <c r="F63" s="374"/>
      <c r="G63" s="374"/>
      <c r="H63" s="374"/>
    </row>
    <row r="64" spans="1:8" ht="8.25">
      <c r="A64" s="358" t="s">
        <v>1130</v>
      </c>
      <c r="B64" s="358"/>
      <c r="C64" s="371">
        <v>22880</v>
      </c>
      <c r="D64" s="374"/>
      <c r="E64" s="374"/>
      <c r="F64" s="374"/>
      <c r="G64" s="374"/>
      <c r="H64" s="374"/>
    </row>
    <row r="65" spans="1:8" ht="8.25">
      <c r="A65" s="358" t="s">
        <v>377</v>
      </c>
      <c r="B65" s="358"/>
      <c r="C65" s="372">
        <f>IF(C63=0,,C64/C63*100)</f>
        <v>125.02732240437157</v>
      </c>
      <c r="D65" s="376"/>
      <c r="E65" s="376"/>
      <c r="F65" s="376"/>
      <c r="G65" s="376"/>
      <c r="H65" s="376"/>
    </row>
    <row r="66" spans="1:6" ht="8.25">
      <c r="A66" s="121"/>
      <c r="B66" s="121"/>
      <c r="C66" s="121"/>
      <c r="D66" s="375"/>
      <c r="E66" s="375"/>
      <c r="F66" s="121"/>
    </row>
    <row r="67" spans="1:6" ht="8.25">
      <c r="A67" s="117" t="s">
        <v>1124</v>
      </c>
      <c r="B67" s="117"/>
      <c r="C67" s="358" t="s">
        <v>1285</v>
      </c>
      <c r="D67" s="358"/>
      <c r="E67" s="358"/>
      <c r="F67" s="358"/>
    </row>
    <row r="68" spans="1:6" ht="8.25">
      <c r="A68" s="117" t="s">
        <v>1126</v>
      </c>
      <c r="B68" s="118" t="s">
        <v>1127</v>
      </c>
      <c r="C68" s="358" t="s">
        <v>1284</v>
      </c>
      <c r="D68" s="358"/>
      <c r="E68" s="358"/>
      <c r="F68" s="358"/>
    </row>
    <row r="69" spans="1:8" ht="8.25">
      <c r="A69" s="358" t="s">
        <v>1129</v>
      </c>
      <c r="B69" s="358"/>
      <c r="C69" s="371">
        <v>5</v>
      </c>
      <c r="D69" s="374"/>
      <c r="E69" s="374"/>
      <c r="F69" s="374"/>
      <c r="G69" s="374"/>
      <c r="H69" s="374"/>
    </row>
    <row r="70" spans="1:8" ht="8.25">
      <c r="A70" s="358" t="s">
        <v>1130</v>
      </c>
      <c r="B70" s="358"/>
      <c r="C70" s="371">
        <v>25</v>
      </c>
      <c r="D70" s="374"/>
      <c r="E70" s="374"/>
      <c r="F70" s="374"/>
      <c r="G70" s="374"/>
      <c r="H70" s="374"/>
    </row>
    <row r="71" spans="1:8" ht="8.25">
      <c r="A71" s="358" t="s">
        <v>377</v>
      </c>
      <c r="B71" s="358"/>
      <c r="C71" s="372">
        <f>IF(C69=0,,C70/C69*100)</f>
        <v>500</v>
      </c>
      <c r="D71" s="376"/>
      <c r="E71" s="376"/>
      <c r="F71" s="376"/>
      <c r="G71" s="376"/>
      <c r="H71" s="376"/>
    </row>
    <row r="72" spans="1:8" ht="8.25">
      <c r="A72" s="358"/>
      <c r="B72" s="358"/>
      <c r="C72" s="371"/>
      <c r="D72" s="374"/>
      <c r="E72" s="374"/>
      <c r="F72" s="374"/>
      <c r="G72" s="374"/>
      <c r="H72" s="374"/>
    </row>
    <row r="73" spans="1:6" ht="8.25">
      <c r="A73" s="117" t="s">
        <v>1124</v>
      </c>
      <c r="B73" s="117"/>
      <c r="C73" s="358" t="s">
        <v>1154</v>
      </c>
      <c r="D73" s="358"/>
      <c r="E73" s="358"/>
      <c r="F73" s="358"/>
    </row>
    <row r="74" spans="1:6" ht="8.25">
      <c r="A74" s="117" t="s">
        <v>1126</v>
      </c>
      <c r="B74" s="118" t="s">
        <v>1127</v>
      </c>
      <c r="C74" s="358" t="s">
        <v>1155</v>
      </c>
      <c r="D74" s="358"/>
      <c r="E74" s="358"/>
      <c r="F74" s="358"/>
    </row>
    <row r="75" spans="1:8" ht="8.25">
      <c r="A75" s="358" t="s">
        <v>1129</v>
      </c>
      <c r="B75" s="358"/>
      <c r="C75" s="371">
        <v>2</v>
      </c>
      <c r="D75" s="374"/>
      <c r="E75" s="374"/>
      <c r="F75" s="374"/>
      <c r="G75" s="374"/>
      <c r="H75" s="374"/>
    </row>
    <row r="76" spans="1:8" ht="8.25">
      <c r="A76" s="358" t="s">
        <v>1130</v>
      </c>
      <c r="B76" s="358"/>
      <c r="C76" s="371">
        <v>2</v>
      </c>
      <c r="D76" s="374"/>
      <c r="E76" s="374"/>
      <c r="F76" s="374"/>
      <c r="G76" s="374"/>
      <c r="H76" s="374"/>
    </row>
    <row r="77" spans="1:8" ht="8.25">
      <c r="A77" s="358" t="s">
        <v>377</v>
      </c>
      <c r="B77" s="358"/>
      <c r="C77" s="371">
        <f>IF(C75=0,,C76/C75*100)</f>
        <v>100</v>
      </c>
      <c r="D77" s="374"/>
      <c r="E77" s="374"/>
      <c r="F77" s="374"/>
      <c r="G77" s="374"/>
      <c r="H77" s="374"/>
    </row>
    <row r="78" spans="1:6" ht="8.25">
      <c r="A78" s="121"/>
      <c r="B78" s="121"/>
      <c r="C78" s="121"/>
      <c r="D78" s="375"/>
      <c r="E78" s="375"/>
      <c r="F78" s="121"/>
    </row>
    <row r="79" spans="1:6" ht="8.25">
      <c r="A79" s="117" t="s">
        <v>1124</v>
      </c>
      <c r="B79" s="117"/>
      <c r="C79" s="358" t="s">
        <v>1156</v>
      </c>
      <c r="D79" s="358"/>
      <c r="E79" s="358"/>
      <c r="F79" s="358"/>
    </row>
    <row r="80" spans="1:6" ht="8.25">
      <c r="A80" s="117" t="s">
        <v>1126</v>
      </c>
      <c r="B80" s="117" t="s">
        <v>1127</v>
      </c>
      <c r="C80" s="358" t="s">
        <v>1157</v>
      </c>
      <c r="D80" s="358"/>
      <c r="E80" s="358"/>
      <c r="F80" s="358"/>
    </row>
    <row r="81" spans="1:8" ht="8.25">
      <c r="A81" s="358" t="s">
        <v>1134</v>
      </c>
      <c r="B81" s="358"/>
      <c r="C81" s="371">
        <v>450</v>
      </c>
      <c r="D81" s="374"/>
      <c r="E81" s="374"/>
      <c r="F81" s="374"/>
      <c r="G81" s="374"/>
      <c r="H81" s="374"/>
    </row>
    <row r="82" spans="1:8" ht="8.25">
      <c r="A82" s="358" t="s">
        <v>1130</v>
      </c>
      <c r="B82" s="358"/>
      <c r="C82" s="371">
        <v>250</v>
      </c>
      <c r="D82" s="374"/>
      <c r="E82" s="374"/>
      <c r="F82" s="374"/>
      <c r="G82" s="374"/>
      <c r="H82" s="374"/>
    </row>
    <row r="83" spans="1:8" ht="8.25">
      <c r="A83" s="358" t="s">
        <v>377</v>
      </c>
      <c r="B83" s="358"/>
      <c r="C83" s="372">
        <f>IF(C81=0,,C82/C81*100)</f>
        <v>55.55555555555556</v>
      </c>
      <c r="D83" s="376"/>
      <c r="E83" s="376"/>
      <c r="F83" s="376"/>
      <c r="G83" s="376"/>
      <c r="H83" s="376"/>
    </row>
    <row r="84" spans="3:8" ht="8.25">
      <c r="C84" s="371"/>
      <c r="D84" s="374"/>
      <c r="E84" s="374"/>
      <c r="F84" s="374"/>
      <c r="G84" s="374"/>
      <c r="H84" s="374"/>
    </row>
    <row r="85" spans="1:7" ht="8.25">
      <c r="A85" s="334" t="s">
        <v>375</v>
      </c>
      <c r="B85" s="334"/>
      <c r="C85" s="334"/>
      <c r="D85" s="334"/>
      <c r="E85" s="334"/>
      <c r="F85" s="334"/>
      <c r="G85" s="334"/>
    </row>
    <row r="86" spans="1:8" ht="8.25">
      <c r="A86" s="336" t="s">
        <v>480</v>
      </c>
      <c r="B86" s="337"/>
      <c r="C86" s="337"/>
      <c r="D86" s="337"/>
      <c r="E86" s="337"/>
      <c r="F86" s="337"/>
      <c r="G86" s="337"/>
      <c r="H86" s="377"/>
    </row>
    <row r="87" spans="1:8" ht="20.25" customHeight="1">
      <c r="A87" s="337"/>
      <c r="B87" s="337"/>
      <c r="C87" s="337"/>
      <c r="D87" s="337"/>
      <c r="E87" s="337"/>
      <c r="F87" s="337"/>
      <c r="G87" s="337"/>
      <c r="H87" s="377"/>
    </row>
    <row r="88" spans="1:8" ht="25.5" customHeight="1">
      <c r="A88" s="337"/>
      <c r="B88" s="337"/>
      <c r="C88" s="337"/>
      <c r="D88" s="337"/>
      <c r="E88" s="337"/>
      <c r="F88" s="337"/>
      <c r="G88" s="337"/>
      <c r="H88" s="377"/>
    </row>
    <row r="90" spans="1:6" ht="8.25">
      <c r="A90" s="358" t="s">
        <v>389</v>
      </c>
      <c r="B90" s="358"/>
      <c r="C90" s="358" t="s">
        <v>1282</v>
      </c>
      <c r="D90" s="358"/>
      <c r="E90" s="358"/>
      <c r="F90" s="358"/>
    </row>
    <row r="91" spans="1:6" ht="8.25">
      <c r="A91" s="117" t="s">
        <v>1124</v>
      </c>
      <c r="B91" s="117"/>
      <c r="C91" s="358" t="s">
        <v>1286</v>
      </c>
      <c r="D91" s="358"/>
      <c r="E91" s="358"/>
      <c r="F91" s="358"/>
    </row>
    <row r="92" spans="1:6" ht="8.25">
      <c r="A92" s="358" t="s">
        <v>1125</v>
      </c>
      <c r="B92" s="358"/>
      <c r="C92" s="358" t="s">
        <v>1277</v>
      </c>
      <c r="D92" s="358"/>
      <c r="E92" s="358"/>
      <c r="F92" s="358"/>
    </row>
    <row r="93" spans="1:6" ht="8.25">
      <c r="A93" s="117" t="s">
        <v>1126</v>
      </c>
      <c r="B93" s="118" t="s">
        <v>1127</v>
      </c>
      <c r="C93" s="358" t="s">
        <v>335</v>
      </c>
      <c r="D93" s="358"/>
      <c r="E93" s="358"/>
      <c r="F93" s="358"/>
    </row>
    <row r="94" spans="1:8" ht="8.25">
      <c r="A94" s="370" t="s">
        <v>1128</v>
      </c>
      <c r="B94" s="370"/>
      <c r="C94" s="373" t="s">
        <v>156</v>
      </c>
      <c r="D94" s="374"/>
      <c r="E94" s="374"/>
      <c r="F94" s="374"/>
      <c r="G94" s="374"/>
      <c r="H94" s="374"/>
    </row>
    <row r="95" spans="1:8" ht="8.25">
      <c r="A95" s="358" t="s">
        <v>1129</v>
      </c>
      <c r="B95" s="358"/>
      <c r="C95" s="371">
        <v>100</v>
      </c>
      <c r="D95" s="374"/>
      <c r="E95" s="374"/>
      <c r="F95" s="374"/>
      <c r="G95" s="374"/>
      <c r="H95" s="374"/>
    </row>
    <row r="96" spans="1:8" ht="8.25">
      <c r="A96" s="358" t="s">
        <v>1130</v>
      </c>
      <c r="B96" s="358"/>
      <c r="C96" s="371">
        <v>85</v>
      </c>
      <c r="D96" s="374"/>
      <c r="E96" s="374"/>
      <c r="F96" s="374"/>
      <c r="G96" s="374"/>
      <c r="H96" s="374"/>
    </row>
    <row r="97" spans="1:8" ht="8.25">
      <c r="A97" s="358" t="s">
        <v>377</v>
      </c>
      <c r="B97" s="358"/>
      <c r="C97" s="372">
        <f>IF(C95=0,,C96/C95*100)</f>
        <v>85</v>
      </c>
      <c r="D97" s="376"/>
      <c r="E97" s="376"/>
      <c r="F97" s="376"/>
      <c r="G97" s="376"/>
      <c r="H97" s="376"/>
    </row>
    <row r="99" spans="1:7" ht="8.25">
      <c r="A99" s="334" t="s">
        <v>375</v>
      </c>
      <c r="B99" s="334"/>
      <c r="C99" s="334"/>
      <c r="D99" s="334"/>
      <c r="E99" s="334"/>
      <c r="F99" s="334"/>
      <c r="G99" s="334"/>
    </row>
    <row r="100" spans="1:8" ht="8.25">
      <c r="A100" s="336" t="s">
        <v>481</v>
      </c>
      <c r="B100" s="337"/>
      <c r="C100" s="337"/>
      <c r="D100" s="337"/>
      <c r="E100" s="337"/>
      <c r="F100" s="337"/>
      <c r="G100" s="337"/>
      <c r="H100" s="377"/>
    </row>
    <row r="101" spans="1:8" ht="15" customHeight="1">
      <c r="A101" s="337"/>
      <c r="B101" s="337"/>
      <c r="C101" s="337"/>
      <c r="D101" s="337"/>
      <c r="E101" s="337"/>
      <c r="F101" s="337"/>
      <c r="G101" s="337"/>
      <c r="H101" s="377"/>
    </row>
    <row r="102" spans="1:8" ht="8.25">
      <c r="A102" s="337"/>
      <c r="B102" s="337"/>
      <c r="C102" s="337"/>
      <c r="D102" s="337"/>
      <c r="E102" s="337"/>
      <c r="F102" s="337"/>
      <c r="G102" s="337"/>
      <c r="H102" s="377"/>
    </row>
  </sheetData>
  <sheetProtection/>
  <mergeCells count="76">
    <mergeCell ref="A100:H102"/>
    <mergeCell ref="A21:H21"/>
    <mergeCell ref="A5:C8"/>
    <mergeCell ref="A20:H20"/>
    <mergeCell ref="A30:H30"/>
    <mergeCell ref="A31:H32"/>
    <mergeCell ref="A35:D35"/>
    <mergeCell ref="E35:H35"/>
    <mergeCell ref="B37:B39"/>
    <mergeCell ref="C37:C39"/>
    <mergeCell ref="D37:D39"/>
    <mergeCell ref="B40:B42"/>
    <mergeCell ref="C40:C42"/>
    <mergeCell ref="D40:D42"/>
    <mergeCell ref="A99:G99"/>
    <mergeCell ref="A63:B63"/>
    <mergeCell ref="A64:B64"/>
    <mergeCell ref="C91:F91"/>
    <mergeCell ref="C84:H84"/>
    <mergeCell ref="A85:G85"/>
    <mergeCell ref="A86:H88"/>
    <mergeCell ref="A90:B90"/>
    <mergeCell ref="C90:F90"/>
    <mergeCell ref="A62:B62"/>
    <mergeCell ref="A65:B65"/>
    <mergeCell ref="A51:G51"/>
    <mergeCell ref="A60:B60"/>
    <mergeCell ref="C60:F60"/>
    <mergeCell ref="C83:H83"/>
    <mergeCell ref="A52:H55"/>
    <mergeCell ref="A58:B58"/>
    <mergeCell ref="C58:F58"/>
    <mergeCell ref="C59:F59"/>
    <mergeCell ref="C67:F67"/>
    <mergeCell ref="C68:F68"/>
    <mergeCell ref="C65:H65"/>
    <mergeCell ref="D66:E66"/>
    <mergeCell ref="C64:H64"/>
    <mergeCell ref="C61:F61"/>
    <mergeCell ref="A71:B71"/>
    <mergeCell ref="A72:B72"/>
    <mergeCell ref="C71:H71"/>
    <mergeCell ref="C72:H72"/>
    <mergeCell ref="A69:B69"/>
    <mergeCell ref="A70:B70"/>
    <mergeCell ref="C69:H69"/>
    <mergeCell ref="C70:H70"/>
    <mergeCell ref="C77:H77"/>
    <mergeCell ref="A75:B75"/>
    <mergeCell ref="A76:B76"/>
    <mergeCell ref="C75:H75"/>
    <mergeCell ref="C76:H76"/>
    <mergeCell ref="C73:F73"/>
    <mergeCell ref="C74:F74"/>
    <mergeCell ref="C62:H62"/>
    <mergeCell ref="C63:H63"/>
    <mergeCell ref="A81:B81"/>
    <mergeCell ref="A82:B82"/>
    <mergeCell ref="C81:H81"/>
    <mergeCell ref="C82:H82"/>
    <mergeCell ref="D78:E78"/>
    <mergeCell ref="C79:F79"/>
    <mergeCell ref="C80:F80"/>
    <mergeCell ref="A77:B77"/>
    <mergeCell ref="A92:B92"/>
    <mergeCell ref="C92:F92"/>
    <mergeCell ref="C93:F93"/>
    <mergeCell ref="A94:B94"/>
    <mergeCell ref="C94:H94"/>
    <mergeCell ref="A83:B83"/>
    <mergeCell ref="A97:B97"/>
    <mergeCell ref="C97:H97"/>
    <mergeCell ref="A95:B95"/>
    <mergeCell ref="A96:B96"/>
    <mergeCell ref="C95:H95"/>
    <mergeCell ref="C96:H9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7.28125" style="81" customWidth="1"/>
    <col min="4" max="4" width="19.00390625" style="81" customWidth="1"/>
    <col min="5" max="8" width="10.7109375" style="81" customWidth="1"/>
    <col min="9" max="13" width="9.140625" style="127" customWidth="1"/>
    <col min="14" max="16384" width="9.140625" style="81" customWidth="1"/>
  </cols>
  <sheetData>
    <row r="2" ht="11.25">
      <c r="A2" s="122" t="s">
        <v>347</v>
      </c>
    </row>
    <row r="4" spans="1:7" ht="19.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9.5" customHeight="1">
      <c r="A5" s="347" t="s">
        <v>336</v>
      </c>
      <c r="B5" s="348"/>
      <c r="C5" s="349"/>
      <c r="D5" s="48" t="s">
        <v>378</v>
      </c>
      <c r="E5" s="215">
        <f>SUM(E6:E8)</f>
        <v>129450</v>
      </c>
      <c r="F5" s="215">
        <f>SUM(F6:F8)</f>
        <v>110466.37999999999</v>
      </c>
      <c r="G5" s="155">
        <f>SUM(H48)</f>
        <v>85.33517188103514</v>
      </c>
    </row>
    <row r="6" spans="1:7" ht="19.5" customHeight="1">
      <c r="A6" s="350"/>
      <c r="B6" s="351"/>
      <c r="C6" s="352"/>
      <c r="D6" s="69" t="s">
        <v>1115</v>
      </c>
      <c r="E6" s="87">
        <f>SUM(E46)</f>
        <v>75450</v>
      </c>
      <c r="F6" s="87">
        <f>SUM(E47)</f>
        <v>53295.399999999994</v>
      </c>
      <c r="G6" s="88">
        <f>SUM(E48)</f>
        <v>70.63671305500331</v>
      </c>
    </row>
    <row r="7" spans="1:7" ht="19.5" customHeight="1">
      <c r="A7" s="350"/>
      <c r="B7" s="351"/>
      <c r="C7" s="352"/>
      <c r="D7" s="69" t="s">
        <v>1116</v>
      </c>
      <c r="E7" s="87">
        <f>SUM(F46)</f>
        <v>50000</v>
      </c>
      <c r="F7" s="87">
        <f>SUM(F47)</f>
        <v>54459.27</v>
      </c>
      <c r="G7" s="88">
        <f>SUM(F48)</f>
        <v>108.91853999999998</v>
      </c>
    </row>
    <row r="8" spans="1:7" ht="19.5" customHeight="1">
      <c r="A8" s="353"/>
      <c r="B8" s="354"/>
      <c r="C8" s="355"/>
      <c r="D8" s="69" t="s">
        <v>381</v>
      </c>
      <c r="E8" s="87">
        <f>SUM(G46)</f>
        <v>4000</v>
      </c>
      <c r="F8" s="87">
        <f>SUM(G47)</f>
        <v>2711.71</v>
      </c>
      <c r="G8" s="88">
        <f>SUM(G48)</f>
        <v>67.79275</v>
      </c>
    </row>
    <row r="11" spans="1:8" ht="19.5" customHeight="1">
      <c r="A11" s="89" t="s">
        <v>337</v>
      </c>
      <c r="B11" s="90"/>
      <c r="C11" s="91"/>
      <c r="D11" s="92"/>
      <c r="E11" s="93">
        <f>SUM(E34)</f>
        <v>129450</v>
      </c>
      <c r="F11" s="93">
        <f>SUM(F34)</f>
        <v>110466.37999999999</v>
      </c>
      <c r="G11" s="93">
        <f>SUM(G34)</f>
        <v>132112</v>
      </c>
      <c r="H11" s="93">
        <f>IF(E11=0,,F11/E11*100)</f>
        <v>85.33517188103514</v>
      </c>
    </row>
    <row r="12" spans="1:8" ht="19.5" customHeight="1">
      <c r="A12" s="40"/>
      <c r="B12" s="41" t="s">
        <v>1765</v>
      </c>
      <c r="C12" s="42" t="s">
        <v>389</v>
      </c>
      <c r="D12" s="94" t="s">
        <v>338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19.5" customHeight="1">
      <c r="A13" s="95" t="s">
        <v>382</v>
      </c>
      <c r="B13" s="96" t="s">
        <v>383</v>
      </c>
      <c r="C13" s="97" t="s">
        <v>384</v>
      </c>
      <c r="D13" s="98" t="s">
        <v>374</v>
      </c>
      <c r="E13" s="99"/>
      <c r="F13" s="275"/>
      <c r="G13" s="99"/>
      <c r="H13" s="99"/>
    </row>
    <row r="14" spans="1:8" ht="19.5" customHeight="1">
      <c r="A14" s="37" t="s">
        <v>385</v>
      </c>
      <c r="B14" s="37" t="s">
        <v>386</v>
      </c>
      <c r="C14" s="14" t="s">
        <v>387</v>
      </c>
      <c r="D14" s="38" t="s">
        <v>1263</v>
      </c>
      <c r="E14" s="105">
        <f>SUM(E15:E30)</f>
        <v>129450</v>
      </c>
      <c r="F14" s="105">
        <f>SUM(F15:F30)</f>
        <v>56007.10999999999</v>
      </c>
      <c r="G14" s="105">
        <f>SUM(G15:G30)</f>
        <v>77662</v>
      </c>
      <c r="H14" s="105">
        <f aca="true" t="shared" si="0" ref="H14:H34">IF(E14=0,,F14/E14*100)</f>
        <v>43.265438393202004</v>
      </c>
    </row>
    <row r="15" spans="1:8" ht="19.5" customHeight="1">
      <c r="A15" s="32">
        <v>634001</v>
      </c>
      <c r="B15" s="73" t="s">
        <v>339</v>
      </c>
      <c r="C15" s="32" t="s">
        <v>892</v>
      </c>
      <c r="D15" s="33" t="s">
        <v>623</v>
      </c>
      <c r="E15" s="46">
        <v>6700</v>
      </c>
      <c r="F15" s="45">
        <v>5669.54</v>
      </c>
      <c r="G15" s="45">
        <v>5812</v>
      </c>
      <c r="H15" s="45">
        <f t="shared" si="0"/>
        <v>84.61999999999999</v>
      </c>
    </row>
    <row r="16" spans="1:8" ht="19.5" customHeight="1">
      <c r="A16" s="32">
        <v>634002</v>
      </c>
      <c r="B16" s="73" t="s">
        <v>340</v>
      </c>
      <c r="C16" s="32" t="s">
        <v>892</v>
      </c>
      <c r="D16" s="33" t="s">
        <v>624</v>
      </c>
      <c r="E16" s="46">
        <v>2500</v>
      </c>
      <c r="F16" s="45">
        <v>3030.1</v>
      </c>
      <c r="G16" s="45">
        <v>3031</v>
      </c>
      <c r="H16" s="45">
        <f t="shared" si="0"/>
        <v>121.20400000000001</v>
      </c>
    </row>
    <row r="17" spans="1:8" ht="19.5" customHeight="1">
      <c r="A17" s="32">
        <v>634003</v>
      </c>
      <c r="B17" s="73" t="s">
        <v>341</v>
      </c>
      <c r="C17" s="32" t="s">
        <v>892</v>
      </c>
      <c r="D17" s="33" t="s">
        <v>625</v>
      </c>
      <c r="E17" s="46">
        <v>1250</v>
      </c>
      <c r="F17" s="45">
        <v>1406.92</v>
      </c>
      <c r="G17" s="45">
        <v>1407</v>
      </c>
      <c r="H17" s="45">
        <f t="shared" si="0"/>
        <v>112.5536</v>
      </c>
    </row>
    <row r="18" spans="1:8" ht="19.5" customHeight="1">
      <c r="A18" s="32">
        <v>634004</v>
      </c>
      <c r="B18" s="73" t="s">
        <v>342</v>
      </c>
      <c r="C18" s="32" t="s">
        <v>892</v>
      </c>
      <c r="D18" s="33" t="s">
        <v>626</v>
      </c>
      <c r="E18" s="66">
        <v>100</v>
      </c>
      <c r="F18" s="34">
        <v>0</v>
      </c>
      <c r="G18" s="45">
        <v>100</v>
      </c>
      <c r="H18" s="45">
        <f t="shared" si="0"/>
        <v>0</v>
      </c>
    </row>
    <row r="19" spans="1:8" ht="19.5" customHeight="1">
      <c r="A19" s="32">
        <v>634005</v>
      </c>
      <c r="B19" s="73" t="s">
        <v>343</v>
      </c>
      <c r="C19" s="32" t="s">
        <v>892</v>
      </c>
      <c r="D19" s="33" t="s">
        <v>627</v>
      </c>
      <c r="E19" s="66">
        <v>300</v>
      </c>
      <c r="F19" s="34">
        <v>231.98</v>
      </c>
      <c r="G19" s="34">
        <v>300</v>
      </c>
      <c r="H19" s="45">
        <f t="shared" si="0"/>
        <v>77.32666666666667</v>
      </c>
    </row>
    <row r="20" spans="1:8" ht="19.5" customHeight="1">
      <c r="A20" s="32">
        <v>634006</v>
      </c>
      <c r="B20" s="73" t="s">
        <v>344</v>
      </c>
      <c r="C20" s="32" t="s">
        <v>892</v>
      </c>
      <c r="D20" s="33" t="s">
        <v>628</v>
      </c>
      <c r="E20" s="66">
        <v>50</v>
      </c>
      <c r="F20" s="34">
        <v>0</v>
      </c>
      <c r="G20" s="34">
        <v>50</v>
      </c>
      <c r="H20" s="45">
        <f t="shared" si="0"/>
        <v>0</v>
      </c>
    </row>
    <row r="21" spans="1:8" ht="19.5" customHeight="1">
      <c r="A21" s="65">
        <v>635001</v>
      </c>
      <c r="B21" s="73" t="s">
        <v>345</v>
      </c>
      <c r="C21" s="32" t="s">
        <v>892</v>
      </c>
      <c r="D21" s="33" t="s">
        <v>695</v>
      </c>
      <c r="E21" s="46">
        <v>100</v>
      </c>
      <c r="F21" s="45">
        <v>0</v>
      </c>
      <c r="G21" s="45">
        <v>100</v>
      </c>
      <c r="H21" s="45">
        <f t="shared" si="0"/>
        <v>0</v>
      </c>
    </row>
    <row r="22" spans="1:8" ht="19.5" customHeight="1">
      <c r="A22" s="65">
        <v>635002</v>
      </c>
      <c r="B22" s="73" t="s">
        <v>346</v>
      </c>
      <c r="C22" s="32" t="s">
        <v>892</v>
      </c>
      <c r="D22" s="70" t="s">
        <v>646</v>
      </c>
      <c r="E22" s="46">
        <v>12000</v>
      </c>
      <c r="F22" s="45">
        <v>15223.58</v>
      </c>
      <c r="G22" s="45">
        <v>15300</v>
      </c>
      <c r="H22" s="45">
        <f t="shared" si="0"/>
        <v>126.86316666666666</v>
      </c>
    </row>
    <row r="23" spans="1:8" ht="19.5" customHeight="1">
      <c r="A23" s="65">
        <v>635003</v>
      </c>
      <c r="B23" s="73" t="s">
        <v>1550</v>
      </c>
      <c r="C23" s="32" t="s">
        <v>892</v>
      </c>
      <c r="D23" s="70" t="s">
        <v>647</v>
      </c>
      <c r="E23" s="66">
        <v>100</v>
      </c>
      <c r="F23" s="66">
        <v>0</v>
      </c>
      <c r="G23" s="45">
        <v>100</v>
      </c>
      <c r="H23" s="45">
        <f t="shared" si="0"/>
        <v>0</v>
      </c>
    </row>
    <row r="24" spans="1:8" ht="19.5" customHeight="1">
      <c r="A24" s="65">
        <v>635004</v>
      </c>
      <c r="B24" s="73" t="s">
        <v>1551</v>
      </c>
      <c r="C24" s="32" t="s">
        <v>892</v>
      </c>
      <c r="D24" s="70" t="s">
        <v>648</v>
      </c>
      <c r="E24" s="66">
        <v>50</v>
      </c>
      <c r="F24" s="66">
        <v>0</v>
      </c>
      <c r="G24" s="66">
        <v>50</v>
      </c>
      <c r="H24" s="45">
        <f t="shared" si="0"/>
        <v>0</v>
      </c>
    </row>
    <row r="25" spans="1:8" ht="19.5" customHeight="1">
      <c r="A25" s="65" t="s">
        <v>697</v>
      </c>
      <c r="B25" s="73" t="s">
        <v>696</v>
      </c>
      <c r="C25" s="32" t="s">
        <v>892</v>
      </c>
      <c r="D25" s="70" t="s">
        <v>649</v>
      </c>
      <c r="E25" s="66">
        <v>20500</v>
      </c>
      <c r="F25" s="66">
        <v>2275.52</v>
      </c>
      <c r="G25" s="66">
        <v>17041</v>
      </c>
      <c r="H25" s="45">
        <f t="shared" si="0"/>
        <v>11.100097560975609</v>
      </c>
    </row>
    <row r="26" spans="1:8" ht="19.5" customHeight="1">
      <c r="A26" s="65">
        <v>635009</v>
      </c>
      <c r="B26" s="73" t="s">
        <v>698</v>
      </c>
      <c r="C26" s="32" t="s">
        <v>892</v>
      </c>
      <c r="D26" s="70" t="s">
        <v>650</v>
      </c>
      <c r="E26" s="66">
        <v>0</v>
      </c>
      <c r="F26" s="66">
        <v>159</v>
      </c>
      <c r="G26" s="66">
        <v>159</v>
      </c>
      <c r="H26" s="45">
        <f t="shared" si="0"/>
        <v>0</v>
      </c>
    </row>
    <row r="27" spans="1:8" ht="19.5" customHeight="1">
      <c r="A27" s="65">
        <v>636</v>
      </c>
      <c r="B27" s="73" t="s">
        <v>699</v>
      </c>
      <c r="C27" s="32" t="s">
        <v>892</v>
      </c>
      <c r="D27" s="70" t="s">
        <v>700</v>
      </c>
      <c r="E27" s="66">
        <v>6800</v>
      </c>
      <c r="F27" s="45">
        <v>6341.82</v>
      </c>
      <c r="G27" s="45">
        <v>6500</v>
      </c>
      <c r="H27" s="45">
        <f t="shared" si="0"/>
        <v>93.2620588235294</v>
      </c>
    </row>
    <row r="28" spans="1:8" ht="19.5" customHeight="1">
      <c r="A28" s="32">
        <v>637015</v>
      </c>
      <c r="B28" s="73" t="s">
        <v>701</v>
      </c>
      <c r="C28" s="32" t="s">
        <v>892</v>
      </c>
      <c r="D28" s="33" t="s">
        <v>651</v>
      </c>
      <c r="E28" s="66">
        <v>25000</v>
      </c>
      <c r="F28" s="45">
        <v>18956.94</v>
      </c>
      <c r="G28" s="45">
        <v>25000</v>
      </c>
      <c r="H28" s="45">
        <f t="shared" si="0"/>
        <v>75.82776</v>
      </c>
    </row>
    <row r="29" spans="1:8" ht="19.5" customHeight="1">
      <c r="A29" s="68">
        <v>717002</v>
      </c>
      <c r="B29" s="73" t="s">
        <v>629</v>
      </c>
      <c r="C29" s="32" t="s">
        <v>892</v>
      </c>
      <c r="D29" s="69" t="s">
        <v>630</v>
      </c>
      <c r="E29" s="133">
        <v>50000</v>
      </c>
      <c r="F29" s="66">
        <v>0</v>
      </c>
      <c r="G29" s="66">
        <v>0</v>
      </c>
      <c r="H29" s="45">
        <f t="shared" si="0"/>
        <v>0</v>
      </c>
    </row>
    <row r="30" spans="1:8" ht="19.5" customHeight="1">
      <c r="A30" s="32">
        <v>821007</v>
      </c>
      <c r="B30" s="73" t="s">
        <v>631</v>
      </c>
      <c r="C30" s="32" t="s">
        <v>632</v>
      </c>
      <c r="D30" s="33" t="s">
        <v>633</v>
      </c>
      <c r="E30" s="133">
        <v>4000</v>
      </c>
      <c r="F30" s="45">
        <v>2711.71</v>
      </c>
      <c r="G30" s="46">
        <v>2712</v>
      </c>
      <c r="H30" s="46">
        <f t="shared" si="0"/>
        <v>67.79275</v>
      </c>
    </row>
    <row r="31" spans="1:8" ht="19.5" customHeight="1">
      <c r="A31" s="47" t="s">
        <v>274</v>
      </c>
      <c r="B31" s="47" t="s">
        <v>275</v>
      </c>
      <c r="C31" s="25" t="s">
        <v>387</v>
      </c>
      <c r="D31" s="17" t="s">
        <v>276</v>
      </c>
      <c r="E31" s="26">
        <f>SUM(E32:E33)</f>
        <v>0</v>
      </c>
      <c r="F31" s="26">
        <f>SUM(F32:F33)</f>
        <v>54459.27</v>
      </c>
      <c r="G31" s="26">
        <f>SUM(G32:G33)</f>
        <v>54450</v>
      </c>
      <c r="H31" s="26">
        <f t="shared" si="0"/>
        <v>0</v>
      </c>
    </row>
    <row r="32" spans="1:8" ht="19.5" customHeight="1">
      <c r="A32" s="68">
        <v>716</v>
      </c>
      <c r="B32" s="73" t="s">
        <v>1449</v>
      </c>
      <c r="C32" s="32" t="s">
        <v>1410</v>
      </c>
      <c r="D32" s="69" t="s">
        <v>1326</v>
      </c>
      <c r="E32" s="67">
        <v>0</v>
      </c>
      <c r="F32" s="67">
        <v>4450</v>
      </c>
      <c r="G32" s="34">
        <v>4450</v>
      </c>
      <c r="H32" s="34">
        <f t="shared" si="0"/>
        <v>0</v>
      </c>
    </row>
    <row r="33" spans="1:8" ht="19.5" customHeight="1">
      <c r="A33" s="68">
        <v>717002</v>
      </c>
      <c r="B33" s="73" t="s">
        <v>1450</v>
      </c>
      <c r="C33" s="32" t="s">
        <v>1410</v>
      </c>
      <c r="D33" s="69" t="s">
        <v>1326</v>
      </c>
      <c r="E33" s="67">
        <v>0</v>
      </c>
      <c r="F33" s="67">
        <v>50009.27</v>
      </c>
      <c r="G33" s="34">
        <v>50000</v>
      </c>
      <c r="H33" s="34">
        <f t="shared" si="0"/>
        <v>0</v>
      </c>
    </row>
    <row r="34" spans="1:8" ht="19.5" customHeight="1">
      <c r="A34" s="48"/>
      <c r="B34" s="103"/>
      <c r="C34" s="104" t="s">
        <v>892</v>
      </c>
      <c r="D34" s="48" t="s">
        <v>378</v>
      </c>
      <c r="E34" s="50">
        <f>SUM(E31,E14)</f>
        <v>129450</v>
      </c>
      <c r="F34" s="50">
        <f>SUM(F31,F14)</f>
        <v>110466.37999999999</v>
      </c>
      <c r="G34" s="50">
        <f>SUM(G31,G14)</f>
        <v>132112</v>
      </c>
      <c r="H34" s="50">
        <f t="shared" si="0"/>
        <v>85.33517188103514</v>
      </c>
    </row>
    <row r="35" ht="19.5" customHeight="1"/>
    <row r="36" spans="1:8" ht="19.5" customHeight="1">
      <c r="A36" s="334" t="s">
        <v>979</v>
      </c>
      <c r="B36" s="334"/>
      <c r="C36" s="334"/>
      <c r="D36" s="334"/>
      <c r="E36" s="334"/>
      <c r="F36" s="334"/>
      <c r="G36" s="334"/>
      <c r="H36" s="335"/>
    </row>
    <row r="37" spans="1:8" ht="8.25">
      <c r="A37" s="336" t="s">
        <v>128</v>
      </c>
      <c r="B37" s="337"/>
      <c r="C37" s="337"/>
      <c r="D37" s="337"/>
      <c r="E37" s="337"/>
      <c r="F37" s="337"/>
      <c r="G37" s="337"/>
      <c r="H37" s="337"/>
    </row>
    <row r="38" spans="1:8" ht="64.5" customHeight="1">
      <c r="A38" s="337"/>
      <c r="B38" s="337"/>
      <c r="C38" s="337"/>
      <c r="D38" s="337"/>
      <c r="E38" s="337"/>
      <c r="F38" s="337"/>
      <c r="G38" s="337"/>
      <c r="H38" s="337"/>
    </row>
    <row r="39" ht="19.5" customHeight="1"/>
    <row r="40" ht="19.5" customHeight="1"/>
    <row r="41" spans="1:8" ht="19.5" customHeight="1">
      <c r="A41" s="378" t="s">
        <v>347</v>
      </c>
      <c r="B41" s="378"/>
      <c r="C41" s="378"/>
      <c r="D41" s="378"/>
      <c r="E41" s="368">
        <v>2014</v>
      </c>
      <c r="F41" s="368"/>
      <c r="G41" s="368"/>
      <c r="H41" s="369"/>
    </row>
    <row r="42" spans="1:8" ht="19.5" customHeight="1">
      <c r="A42" s="86" t="s">
        <v>382</v>
      </c>
      <c r="B42" s="37" t="s">
        <v>383</v>
      </c>
      <c r="C42" s="14" t="s">
        <v>384</v>
      </c>
      <c r="D42" s="15" t="s">
        <v>374</v>
      </c>
      <c r="E42" s="86" t="s">
        <v>1115</v>
      </c>
      <c r="F42" s="86" t="s">
        <v>1116</v>
      </c>
      <c r="G42" s="86" t="s">
        <v>381</v>
      </c>
      <c r="H42" s="86" t="s">
        <v>378</v>
      </c>
    </row>
    <row r="43" spans="1:8" ht="19.5" customHeight="1">
      <c r="A43" s="106" t="s">
        <v>1119</v>
      </c>
      <c r="B43" s="359" t="s">
        <v>1765</v>
      </c>
      <c r="C43" s="362" t="s">
        <v>389</v>
      </c>
      <c r="D43" s="365" t="s">
        <v>338</v>
      </c>
      <c r="E43" s="107">
        <f>SUM(E15:E28)</f>
        <v>75450</v>
      </c>
      <c r="F43" s="107">
        <f>SUM(E29:E29,E32:E33)</f>
        <v>50000</v>
      </c>
      <c r="G43" s="107">
        <f>SUM(E30)</f>
        <v>4000</v>
      </c>
      <c r="H43" s="107">
        <f>SUM(E43:G43)</f>
        <v>129450</v>
      </c>
    </row>
    <row r="44" spans="1:8" ht="19.5" customHeight="1">
      <c r="A44" s="106" t="s">
        <v>1121</v>
      </c>
      <c r="B44" s="360"/>
      <c r="C44" s="363"/>
      <c r="D44" s="366"/>
      <c r="E44" s="110">
        <f>SUM(F15:F28)</f>
        <v>53295.399999999994</v>
      </c>
      <c r="F44" s="110">
        <f>SUM(F29:F29,F32:F33)</f>
        <v>54459.27</v>
      </c>
      <c r="G44" s="110">
        <f>SUM(F30)</f>
        <v>2711.71</v>
      </c>
      <c r="H44" s="107">
        <f>SUM(E44:G44)</f>
        <v>110466.37999999999</v>
      </c>
    </row>
    <row r="45" spans="1:8" ht="19.5" customHeight="1">
      <c r="A45" s="106" t="s">
        <v>1122</v>
      </c>
      <c r="B45" s="361"/>
      <c r="C45" s="364"/>
      <c r="D45" s="367"/>
      <c r="E45" s="110">
        <f>IF(E44=0,,E44/E43*100)</f>
        <v>70.63671305500331</v>
      </c>
      <c r="F45" s="110">
        <f>IF(F44=0,,F44/F43*100)</f>
        <v>108.91853999999998</v>
      </c>
      <c r="G45" s="110">
        <f>IF(G44=0,,G44/G43*100)</f>
        <v>67.79275</v>
      </c>
      <c r="H45" s="110">
        <f>IF(H44=0,,H44/H43*100)</f>
        <v>85.33517188103514</v>
      </c>
    </row>
    <row r="46" spans="1:8" ht="19.5" customHeight="1">
      <c r="A46" s="111" t="s">
        <v>1119</v>
      </c>
      <c r="B46" s="112"/>
      <c r="C46" s="111"/>
      <c r="D46" s="48" t="s">
        <v>154</v>
      </c>
      <c r="E46" s="113">
        <f aca="true" t="shared" si="1" ref="E46:G48">SUM(E43)</f>
        <v>75450</v>
      </c>
      <c r="F46" s="113">
        <f t="shared" si="1"/>
        <v>50000</v>
      </c>
      <c r="G46" s="113">
        <f t="shared" si="1"/>
        <v>4000</v>
      </c>
      <c r="H46" s="113">
        <f>SUM(E46:G46)</f>
        <v>129450</v>
      </c>
    </row>
    <row r="47" spans="1:8" ht="19.5" customHeight="1">
      <c r="A47" s="111" t="s">
        <v>1121</v>
      </c>
      <c r="B47" s="112"/>
      <c r="C47" s="111"/>
      <c r="D47" s="48" t="s">
        <v>155</v>
      </c>
      <c r="E47" s="113">
        <f t="shared" si="1"/>
        <v>53295.399999999994</v>
      </c>
      <c r="F47" s="113">
        <f t="shared" si="1"/>
        <v>54459.27</v>
      </c>
      <c r="G47" s="113">
        <f t="shared" si="1"/>
        <v>2711.71</v>
      </c>
      <c r="H47" s="113">
        <f>SUM(E47:G47)</f>
        <v>110466.37999999999</v>
      </c>
    </row>
    <row r="48" spans="1:8" ht="19.5" customHeight="1">
      <c r="A48" s="111" t="s">
        <v>1122</v>
      </c>
      <c r="B48" s="112"/>
      <c r="C48" s="111"/>
      <c r="D48" s="48" t="s">
        <v>1123</v>
      </c>
      <c r="E48" s="113">
        <f t="shared" si="1"/>
        <v>70.63671305500331</v>
      </c>
      <c r="F48" s="113">
        <f t="shared" si="1"/>
        <v>108.91853999999998</v>
      </c>
      <c r="G48" s="113">
        <f t="shared" si="1"/>
        <v>67.79275</v>
      </c>
      <c r="H48" s="113">
        <f>IF(H47=0,,H47/H46*100)</f>
        <v>85.33517188103514</v>
      </c>
    </row>
    <row r="49" spans="1:7" ht="8.25">
      <c r="A49" s="115"/>
      <c r="B49" s="52"/>
      <c r="C49" s="51"/>
      <c r="D49" s="115"/>
      <c r="E49" s="115"/>
      <c r="F49" s="115"/>
      <c r="G49" s="116"/>
    </row>
    <row r="50" spans="1:7" ht="8.25">
      <c r="A50" s="115" t="s">
        <v>1119</v>
      </c>
      <c r="B50" s="52" t="s">
        <v>154</v>
      </c>
      <c r="C50" s="51"/>
      <c r="D50" s="115"/>
      <c r="E50" s="115"/>
      <c r="F50" s="115"/>
      <c r="G50" s="116"/>
    </row>
    <row r="51" spans="1:7" ht="8.25">
      <c r="A51" s="115" t="s">
        <v>1121</v>
      </c>
      <c r="B51" s="52" t="s">
        <v>155</v>
      </c>
      <c r="C51" s="51"/>
      <c r="D51" s="115"/>
      <c r="E51" s="115"/>
      <c r="F51" s="115"/>
      <c r="G51" s="116"/>
    </row>
    <row r="52" spans="1:7" ht="8.25">
      <c r="A52" s="115" t="s">
        <v>1122</v>
      </c>
      <c r="B52" s="52" t="s">
        <v>1123</v>
      </c>
      <c r="C52" s="51"/>
      <c r="D52" s="115"/>
      <c r="E52" s="115"/>
      <c r="F52" s="115"/>
      <c r="G52" s="116"/>
    </row>
    <row r="53" spans="1:7" ht="8.25">
      <c r="A53" s="115"/>
      <c r="B53" s="52"/>
      <c r="C53" s="51"/>
      <c r="D53" s="115"/>
      <c r="E53" s="115"/>
      <c r="F53" s="115"/>
      <c r="G53" s="116"/>
    </row>
    <row r="54" spans="1:7" ht="8.25">
      <c r="A54" s="334" t="s">
        <v>375</v>
      </c>
      <c r="B54" s="334"/>
      <c r="C54" s="334"/>
      <c r="D54" s="334"/>
      <c r="E54" s="334"/>
      <c r="F54" s="334"/>
      <c r="G54" s="334"/>
    </row>
    <row r="55" spans="1:8" ht="8.25">
      <c r="A55" s="336" t="s">
        <v>128</v>
      </c>
      <c r="B55" s="337"/>
      <c r="C55" s="337"/>
      <c r="D55" s="337"/>
      <c r="E55" s="337"/>
      <c r="F55" s="337"/>
      <c r="G55" s="337"/>
      <c r="H55" s="377"/>
    </row>
    <row r="56" spans="1:8" ht="45.75" customHeight="1">
      <c r="A56" s="337"/>
      <c r="B56" s="337"/>
      <c r="C56" s="337"/>
      <c r="D56" s="337"/>
      <c r="E56" s="337"/>
      <c r="F56" s="337"/>
      <c r="G56" s="337"/>
      <c r="H56" s="377"/>
    </row>
    <row r="57" spans="1:8" ht="29.25" customHeight="1">
      <c r="A57" s="337"/>
      <c r="B57" s="337"/>
      <c r="C57" s="337"/>
      <c r="D57" s="337"/>
      <c r="E57" s="337"/>
      <c r="F57" s="337"/>
      <c r="G57" s="337"/>
      <c r="H57" s="377"/>
    </row>
    <row r="60" spans="1:5" ht="8.25">
      <c r="A60" s="358" t="s">
        <v>389</v>
      </c>
      <c r="B60" s="358"/>
      <c r="C60" s="358" t="s">
        <v>338</v>
      </c>
      <c r="D60" s="358"/>
      <c r="E60" s="358"/>
    </row>
    <row r="61" spans="1:5" ht="8.25">
      <c r="A61" s="117" t="s">
        <v>1124</v>
      </c>
      <c r="B61" s="117"/>
      <c r="C61" s="358" t="s">
        <v>1287</v>
      </c>
      <c r="D61" s="358"/>
      <c r="E61" s="358"/>
    </row>
    <row r="62" spans="1:5" ht="8.25">
      <c r="A62" s="358" t="s">
        <v>1125</v>
      </c>
      <c r="B62" s="358"/>
      <c r="C62" s="358" t="s">
        <v>1277</v>
      </c>
      <c r="D62" s="358"/>
      <c r="E62" s="358"/>
    </row>
    <row r="63" spans="1:5" ht="8.25">
      <c r="A63" s="117" t="s">
        <v>1126</v>
      </c>
      <c r="B63" s="118" t="s">
        <v>1127</v>
      </c>
      <c r="C63" s="358" t="s">
        <v>1064</v>
      </c>
      <c r="D63" s="358"/>
      <c r="E63" s="358"/>
    </row>
    <row r="64" spans="1:8" ht="8.25">
      <c r="A64" s="370" t="s">
        <v>1128</v>
      </c>
      <c r="B64" s="370"/>
      <c r="C64" s="370"/>
      <c r="D64" s="373" t="s">
        <v>156</v>
      </c>
      <c r="E64" s="373"/>
      <c r="F64" s="373"/>
      <c r="G64" s="373"/>
      <c r="H64" s="373"/>
    </row>
    <row r="65" spans="1:8" ht="8.25">
      <c r="A65" s="358" t="s">
        <v>1129</v>
      </c>
      <c r="B65" s="358"/>
      <c r="C65" s="358"/>
      <c r="D65" s="371">
        <v>5</v>
      </c>
      <c r="E65" s="374"/>
      <c r="F65" s="374"/>
      <c r="G65" s="374"/>
      <c r="H65" s="374"/>
    </row>
    <row r="66" spans="1:8" ht="8.25">
      <c r="A66" s="358" t="s">
        <v>1130</v>
      </c>
      <c r="B66" s="358"/>
      <c r="C66" s="358"/>
      <c r="D66" s="371">
        <v>10</v>
      </c>
      <c r="E66" s="374"/>
      <c r="F66" s="374"/>
      <c r="G66" s="374"/>
      <c r="H66" s="374"/>
    </row>
    <row r="67" spans="1:8" ht="8.25">
      <c r="A67" s="358" t="s">
        <v>377</v>
      </c>
      <c r="B67" s="358"/>
      <c r="C67" s="358"/>
      <c r="D67" s="372">
        <f>IF(D65=0,,D66/D65*100)</f>
        <v>200</v>
      </c>
      <c r="E67" s="376"/>
      <c r="F67" s="376"/>
      <c r="G67" s="376"/>
      <c r="H67" s="376"/>
    </row>
    <row r="68" spans="1:8" ht="8.25">
      <c r="A68" s="358" t="s">
        <v>1131</v>
      </c>
      <c r="B68" s="358"/>
      <c r="C68" s="358"/>
      <c r="D68" s="371"/>
      <c r="E68" s="374"/>
      <c r="F68" s="374"/>
      <c r="G68" s="374"/>
      <c r="H68" s="374"/>
    </row>
    <row r="69" spans="1:5" ht="8.25">
      <c r="A69" s="121"/>
      <c r="B69" s="121"/>
      <c r="C69" s="121"/>
      <c r="D69" s="121"/>
      <c r="E69" s="121"/>
    </row>
    <row r="70" spans="1:5" ht="8.25">
      <c r="A70" s="117" t="s">
        <v>1124</v>
      </c>
      <c r="B70" s="117"/>
      <c r="C70" s="358" t="s">
        <v>1065</v>
      </c>
      <c r="D70" s="358"/>
      <c r="E70" s="358"/>
    </row>
    <row r="71" spans="1:5" ht="8.25">
      <c r="A71" s="117" t="s">
        <v>1126</v>
      </c>
      <c r="B71" s="118" t="s">
        <v>1127</v>
      </c>
      <c r="C71" s="358" t="s">
        <v>348</v>
      </c>
      <c r="D71" s="358"/>
      <c r="E71" s="358"/>
    </row>
    <row r="72" spans="1:8" ht="8.25">
      <c r="A72" s="358" t="s">
        <v>1129</v>
      </c>
      <c r="B72" s="358"/>
      <c r="C72" s="358"/>
      <c r="D72" s="371">
        <v>39</v>
      </c>
      <c r="E72" s="374"/>
      <c r="F72" s="374"/>
      <c r="G72" s="374"/>
      <c r="H72" s="374"/>
    </row>
    <row r="73" spans="1:8" ht="8.25">
      <c r="A73" s="358" t="s">
        <v>1130</v>
      </c>
      <c r="B73" s="358"/>
      <c r="C73" s="358"/>
      <c r="D73" s="371">
        <v>37</v>
      </c>
      <c r="E73" s="374"/>
      <c r="F73" s="374"/>
      <c r="G73" s="374"/>
      <c r="H73" s="374"/>
    </row>
    <row r="74" spans="1:8" ht="8.25">
      <c r="A74" s="358" t="s">
        <v>377</v>
      </c>
      <c r="B74" s="358"/>
      <c r="C74" s="358"/>
      <c r="D74" s="372">
        <f>IF(D72=0,,D73/D72*100)</f>
        <v>94.87179487179486</v>
      </c>
      <c r="E74" s="376"/>
      <c r="F74" s="376"/>
      <c r="G74" s="376"/>
      <c r="H74" s="376"/>
    </row>
    <row r="75" spans="1:8" ht="8.25">
      <c r="A75" s="358" t="s">
        <v>1131</v>
      </c>
      <c r="B75" s="358"/>
      <c r="C75" s="358"/>
      <c r="D75" s="371"/>
      <c r="E75" s="374"/>
      <c r="F75" s="374"/>
      <c r="G75" s="374"/>
      <c r="H75" s="374"/>
    </row>
    <row r="76" spans="1:5" ht="8.25">
      <c r="A76" s="121"/>
      <c r="B76" s="121"/>
      <c r="C76" s="121"/>
      <c r="D76" s="121"/>
      <c r="E76" s="121"/>
    </row>
    <row r="77" spans="1:5" ht="8.25">
      <c r="A77" s="117" t="s">
        <v>1124</v>
      </c>
      <c r="B77" s="117"/>
      <c r="C77" s="358" t="s">
        <v>1553</v>
      </c>
      <c r="D77" s="358"/>
      <c r="E77" s="358"/>
    </row>
    <row r="78" spans="1:5" ht="8.25">
      <c r="A78" s="117" t="s">
        <v>1126</v>
      </c>
      <c r="B78" s="118" t="s">
        <v>1127</v>
      </c>
      <c r="C78" s="358" t="s">
        <v>1554</v>
      </c>
      <c r="D78" s="358"/>
      <c r="E78" s="358"/>
    </row>
    <row r="79" spans="1:8" ht="8.25">
      <c r="A79" s="358" t="s">
        <v>1129</v>
      </c>
      <c r="B79" s="358"/>
      <c r="C79" s="358"/>
      <c r="D79" s="371">
        <v>16</v>
      </c>
      <c r="E79" s="374"/>
      <c r="F79" s="374"/>
      <c r="G79" s="374"/>
      <c r="H79" s="374"/>
    </row>
    <row r="80" spans="1:8" ht="8.25">
      <c r="A80" s="358" t="s">
        <v>1130</v>
      </c>
      <c r="B80" s="358"/>
      <c r="C80" s="358"/>
      <c r="D80" s="371">
        <v>20</v>
      </c>
      <c r="E80" s="374"/>
      <c r="F80" s="374"/>
      <c r="G80" s="374"/>
      <c r="H80" s="374"/>
    </row>
    <row r="81" spans="1:8" ht="8.25">
      <c r="A81" s="358" t="s">
        <v>377</v>
      </c>
      <c r="B81" s="358"/>
      <c r="C81" s="358"/>
      <c r="D81" s="372">
        <f>IF(D79=0,,D80/D79*100)</f>
        <v>125</v>
      </c>
      <c r="E81" s="376"/>
      <c r="F81" s="376"/>
      <c r="G81" s="376"/>
      <c r="H81" s="376"/>
    </row>
    <row r="82" spans="1:8" ht="8.25">
      <c r="A82" s="358" t="s">
        <v>1131</v>
      </c>
      <c r="B82" s="358"/>
      <c r="C82" s="358"/>
      <c r="D82" s="371"/>
      <c r="E82" s="374"/>
      <c r="F82" s="374"/>
      <c r="G82" s="374"/>
      <c r="H82" s="374"/>
    </row>
    <row r="83" spans="1:5" ht="8.25">
      <c r="A83" s="121"/>
      <c r="B83" s="121"/>
      <c r="C83" s="121"/>
      <c r="D83" s="121"/>
      <c r="E83" s="121"/>
    </row>
    <row r="84" spans="1:5" ht="8.25">
      <c r="A84" s="117" t="s">
        <v>1124</v>
      </c>
      <c r="B84" s="117"/>
      <c r="C84" s="358" t="s">
        <v>1555</v>
      </c>
      <c r="D84" s="358"/>
      <c r="E84" s="358"/>
    </row>
    <row r="85" spans="1:5" ht="8.25">
      <c r="A85" s="117" t="s">
        <v>1126</v>
      </c>
      <c r="B85" s="118" t="s">
        <v>1127</v>
      </c>
      <c r="C85" s="358" t="s">
        <v>1554</v>
      </c>
      <c r="D85" s="358"/>
      <c r="E85" s="358"/>
    </row>
    <row r="86" spans="1:8" ht="8.25">
      <c r="A86" s="358" t="s">
        <v>1129</v>
      </c>
      <c r="B86" s="358"/>
      <c r="C86" s="358"/>
      <c r="D86" s="371">
        <v>2</v>
      </c>
      <c r="E86" s="374"/>
      <c r="F86" s="374"/>
      <c r="G86" s="374"/>
      <c r="H86" s="374"/>
    </row>
    <row r="87" spans="1:8" ht="8.25">
      <c r="A87" s="358" t="s">
        <v>1130</v>
      </c>
      <c r="B87" s="358"/>
      <c r="C87" s="358"/>
      <c r="D87" s="371">
        <v>4</v>
      </c>
      <c r="E87" s="374"/>
      <c r="F87" s="374"/>
      <c r="G87" s="374"/>
      <c r="H87" s="374"/>
    </row>
    <row r="88" spans="1:8" ht="8.25">
      <c r="A88" s="358" t="s">
        <v>377</v>
      </c>
      <c r="B88" s="358"/>
      <c r="C88" s="358"/>
      <c r="D88" s="372">
        <f>IF(D86=0,,D87/D86*100)</f>
        <v>200</v>
      </c>
      <c r="E88" s="376"/>
      <c r="F88" s="376"/>
      <c r="G88" s="376"/>
      <c r="H88" s="376"/>
    </row>
    <row r="89" spans="1:8" ht="8.25">
      <c r="A89" s="358"/>
      <c r="B89" s="358"/>
      <c r="C89" s="358"/>
      <c r="D89" s="371"/>
      <c r="E89" s="374"/>
      <c r="F89" s="374"/>
      <c r="G89" s="374"/>
      <c r="H89" s="374"/>
    </row>
    <row r="90" spans="1:5" ht="8.25">
      <c r="A90" s="117" t="s">
        <v>1124</v>
      </c>
      <c r="B90" s="117"/>
      <c r="C90" s="358" t="s">
        <v>1556</v>
      </c>
      <c r="D90" s="358"/>
      <c r="E90" s="358"/>
    </row>
    <row r="91" spans="1:5" ht="8.25">
      <c r="A91" s="117" t="s">
        <v>1126</v>
      </c>
      <c r="B91" s="118" t="s">
        <v>1127</v>
      </c>
      <c r="C91" s="358" t="s">
        <v>1066</v>
      </c>
      <c r="D91" s="358"/>
      <c r="E91" s="358"/>
    </row>
    <row r="92" spans="1:8" ht="8.25">
      <c r="A92" s="358" t="s">
        <v>1134</v>
      </c>
      <c r="B92" s="358"/>
      <c r="C92" s="358"/>
      <c r="D92" s="371">
        <v>3</v>
      </c>
      <c r="E92" s="374"/>
      <c r="F92" s="374"/>
      <c r="G92" s="374"/>
      <c r="H92" s="374"/>
    </row>
    <row r="93" spans="1:8" ht="8.25">
      <c r="A93" s="358" t="s">
        <v>1130</v>
      </c>
      <c r="B93" s="358"/>
      <c r="C93" s="358"/>
      <c r="D93" s="371">
        <v>5</v>
      </c>
      <c r="E93" s="374"/>
      <c r="F93" s="374"/>
      <c r="G93" s="374"/>
      <c r="H93" s="374"/>
    </row>
    <row r="94" spans="1:8" ht="8.25">
      <c r="A94" s="358" t="s">
        <v>377</v>
      </c>
      <c r="B94" s="358"/>
      <c r="C94" s="358"/>
      <c r="D94" s="372">
        <f>IF(D92=0,,D93/D92*100)</f>
        <v>166.66666666666669</v>
      </c>
      <c r="E94" s="376"/>
      <c r="F94" s="376"/>
      <c r="G94" s="376"/>
      <c r="H94" s="376"/>
    </row>
    <row r="95" spans="4:8" ht="8.25">
      <c r="D95" s="371"/>
      <c r="E95" s="374"/>
      <c r="F95" s="374"/>
      <c r="G95" s="374"/>
      <c r="H95" s="374"/>
    </row>
    <row r="97" spans="1:7" ht="8.25">
      <c r="A97" s="334" t="s">
        <v>375</v>
      </c>
      <c r="B97" s="334"/>
      <c r="C97" s="334"/>
      <c r="D97" s="334"/>
      <c r="E97" s="334"/>
      <c r="F97" s="334"/>
      <c r="G97" s="334"/>
    </row>
    <row r="98" spans="1:8" ht="8.25">
      <c r="A98" s="336" t="s">
        <v>482</v>
      </c>
      <c r="B98" s="337"/>
      <c r="C98" s="337"/>
      <c r="D98" s="337"/>
      <c r="E98" s="337"/>
      <c r="F98" s="337"/>
      <c r="G98" s="337"/>
      <c r="H98" s="377"/>
    </row>
    <row r="99" spans="1:8" ht="18.75" customHeight="1">
      <c r="A99" s="337"/>
      <c r="B99" s="337"/>
      <c r="C99" s="337"/>
      <c r="D99" s="337"/>
      <c r="E99" s="337"/>
      <c r="F99" s="337"/>
      <c r="G99" s="337"/>
      <c r="H99" s="377"/>
    </row>
    <row r="100" spans="1:8" ht="27" customHeight="1">
      <c r="A100" s="337"/>
      <c r="B100" s="337"/>
      <c r="C100" s="337"/>
      <c r="D100" s="337"/>
      <c r="E100" s="337"/>
      <c r="F100" s="337"/>
      <c r="G100" s="337"/>
      <c r="H100" s="377"/>
    </row>
  </sheetData>
  <sheetProtection/>
  <mergeCells count="67">
    <mergeCell ref="C60:E60"/>
    <mergeCell ref="A5:C8"/>
    <mergeCell ref="A36:H36"/>
    <mergeCell ref="A37:H38"/>
    <mergeCell ref="A41:D41"/>
    <mergeCell ref="E41:H41"/>
    <mergeCell ref="A54:G54"/>
    <mergeCell ref="A55:H57"/>
    <mergeCell ref="B43:B45"/>
    <mergeCell ref="C43:C45"/>
    <mergeCell ref="D43:D45"/>
    <mergeCell ref="D80:H80"/>
    <mergeCell ref="D81:H81"/>
    <mergeCell ref="D82:H82"/>
    <mergeCell ref="D74:H74"/>
    <mergeCell ref="C77:E77"/>
    <mergeCell ref="A79:C79"/>
    <mergeCell ref="D79:H79"/>
    <mergeCell ref="D75:H75"/>
    <mergeCell ref="A74:C74"/>
    <mergeCell ref="C91:E91"/>
    <mergeCell ref="D88:H88"/>
    <mergeCell ref="D89:H89"/>
    <mergeCell ref="A86:C86"/>
    <mergeCell ref="A87:C87"/>
    <mergeCell ref="D86:H86"/>
    <mergeCell ref="D87:H87"/>
    <mergeCell ref="C90:E90"/>
    <mergeCell ref="A89:C89"/>
    <mergeCell ref="C85:E85"/>
    <mergeCell ref="A80:C80"/>
    <mergeCell ref="A81:C81"/>
    <mergeCell ref="C84:E84"/>
    <mergeCell ref="A82:C82"/>
    <mergeCell ref="A67:C67"/>
    <mergeCell ref="C61:E61"/>
    <mergeCell ref="C62:E62"/>
    <mergeCell ref="A75:C75"/>
    <mergeCell ref="C78:E78"/>
    <mergeCell ref="A88:C88"/>
    <mergeCell ref="D64:H64"/>
    <mergeCell ref="D65:H65"/>
    <mergeCell ref="D66:H66"/>
    <mergeCell ref="D67:H67"/>
    <mergeCell ref="A60:B60"/>
    <mergeCell ref="A62:B62"/>
    <mergeCell ref="C63:E63"/>
    <mergeCell ref="A64:C64"/>
    <mergeCell ref="A65:C65"/>
    <mergeCell ref="A66:C66"/>
    <mergeCell ref="D68:H68"/>
    <mergeCell ref="D72:H72"/>
    <mergeCell ref="D73:H73"/>
    <mergeCell ref="C70:E70"/>
    <mergeCell ref="A72:C72"/>
    <mergeCell ref="A73:C73"/>
    <mergeCell ref="C71:E71"/>
    <mergeCell ref="A68:C68"/>
    <mergeCell ref="D95:H95"/>
    <mergeCell ref="A97:G97"/>
    <mergeCell ref="A98:H100"/>
    <mergeCell ref="D92:H92"/>
    <mergeCell ref="D93:H93"/>
    <mergeCell ref="D94:H94"/>
    <mergeCell ref="A94:C94"/>
    <mergeCell ref="A92:C92"/>
    <mergeCell ref="A93:C9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0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2" width="7.140625" style="81" customWidth="1"/>
    <col min="3" max="3" width="10.28125" style="81" customWidth="1"/>
    <col min="4" max="4" width="22.57421875" style="81" customWidth="1"/>
    <col min="5" max="7" width="9.8515625" style="81" customWidth="1"/>
    <col min="8" max="8" width="11.00390625" style="81" customWidth="1"/>
    <col min="9" max="9" width="3.00390625" style="127" customWidth="1"/>
    <col min="10" max="16" width="9.140625" style="127" customWidth="1"/>
    <col min="17" max="16384" width="9.140625" style="81" customWidth="1"/>
  </cols>
  <sheetData>
    <row r="2" ht="11.25">
      <c r="A2" s="122" t="s">
        <v>1558</v>
      </c>
    </row>
    <row r="4" spans="1:7" ht="21.75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1.75" customHeight="1">
      <c r="A5" s="347" t="s">
        <v>1557</v>
      </c>
      <c r="B5" s="348"/>
      <c r="C5" s="349"/>
      <c r="D5" s="48" t="s">
        <v>378</v>
      </c>
      <c r="E5" s="215">
        <f>SUM(E6:E8)</f>
        <v>149660</v>
      </c>
      <c r="F5" s="215">
        <f>SUM(F6:F8)</f>
        <v>125587.6</v>
      </c>
      <c r="G5" s="155">
        <f>SUM(H143)</f>
        <v>83.91527462247763</v>
      </c>
    </row>
    <row r="6" spans="1:7" ht="21.75" customHeight="1">
      <c r="A6" s="350"/>
      <c r="B6" s="351"/>
      <c r="C6" s="352"/>
      <c r="D6" s="69" t="s">
        <v>1115</v>
      </c>
      <c r="E6" s="87">
        <f>SUM(E141)</f>
        <v>149660</v>
      </c>
      <c r="F6" s="87">
        <f>SUM(E142)</f>
        <v>125587.6</v>
      </c>
      <c r="G6" s="88">
        <f>SUM(E143)</f>
        <v>83.91527462247763</v>
      </c>
    </row>
    <row r="7" spans="1:7" ht="21.75" customHeight="1">
      <c r="A7" s="350"/>
      <c r="B7" s="351"/>
      <c r="C7" s="352"/>
      <c r="D7" s="69" t="s">
        <v>1116</v>
      </c>
      <c r="E7" s="87">
        <f>SUM(F141)</f>
        <v>0</v>
      </c>
      <c r="F7" s="87">
        <f>SUM(F142)</f>
        <v>0</v>
      </c>
      <c r="G7" s="88">
        <f>SUM(F143)</f>
        <v>0</v>
      </c>
    </row>
    <row r="8" spans="1:7" ht="21.75" customHeight="1">
      <c r="A8" s="353"/>
      <c r="B8" s="354"/>
      <c r="C8" s="355"/>
      <c r="D8" s="69" t="s">
        <v>381</v>
      </c>
      <c r="E8" s="87">
        <f>SUM(G141)</f>
        <v>0</v>
      </c>
      <c r="F8" s="87">
        <f>SUM(G142)</f>
        <v>0</v>
      </c>
      <c r="G8" s="88">
        <f>SUM(G143)</f>
        <v>0</v>
      </c>
    </row>
    <row r="11" spans="1:8" ht="21.75" customHeight="1">
      <c r="A11" s="89" t="s">
        <v>1559</v>
      </c>
      <c r="B11" s="90"/>
      <c r="C11" s="91"/>
      <c r="D11" s="92"/>
      <c r="E11" s="93">
        <f>SUM(E24,E43,E62,E90,E101,E111,E73)</f>
        <v>149660</v>
      </c>
      <c r="F11" s="93">
        <f>SUM(F24,F43,F62,F90,F101,F111,F73)</f>
        <v>125587.6</v>
      </c>
      <c r="G11" s="93">
        <f>SUM(G24,G43,G62,G90,G101,G111,G73)</f>
        <v>146530</v>
      </c>
      <c r="H11" s="93">
        <f>IF(E11=0,,F11/E11*100)</f>
        <v>83.91527462247763</v>
      </c>
    </row>
    <row r="12" spans="1:8" ht="21.75" customHeight="1">
      <c r="A12" s="18" t="s">
        <v>1012</v>
      </c>
      <c r="B12" s="41" t="s">
        <v>1560</v>
      </c>
      <c r="C12" s="42" t="s">
        <v>389</v>
      </c>
      <c r="D12" s="94" t="s">
        <v>1561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21.75" customHeight="1">
      <c r="A13" s="95" t="s">
        <v>382</v>
      </c>
      <c r="B13" s="96" t="s">
        <v>383</v>
      </c>
      <c r="C13" s="97"/>
      <c r="D13" s="98" t="s">
        <v>374</v>
      </c>
      <c r="E13" s="99"/>
      <c r="F13" s="99"/>
      <c r="G13" s="99"/>
      <c r="H13" s="99"/>
    </row>
    <row r="14" spans="1:8" ht="21.75" customHeight="1">
      <c r="A14" s="37" t="s">
        <v>385</v>
      </c>
      <c r="B14" s="37" t="s">
        <v>386</v>
      </c>
      <c r="C14" s="14" t="s">
        <v>387</v>
      </c>
      <c r="D14" s="15" t="s">
        <v>1562</v>
      </c>
      <c r="E14" s="39">
        <f>SUM(E15:E19)</f>
        <v>3350</v>
      </c>
      <c r="F14" s="39">
        <f>SUM(F15:F19)</f>
        <v>3282.45</v>
      </c>
      <c r="G14" s="39">
        <f>SUM(G15:G19)</f>
        <v>3350</v>
      </c>
      <c r="H14" s="39">
        <f aca="true" t="shared" si="0" ref="H14:H24">IF(E14=0,,F14/E14*100)</f>
        <v>97.98358208955223</v>
      </c>
    </row>
    <row r="15" spans="1:8" ht="21.75" customHeight="1">
      <c r="A15" s="68">
        <v>61</v>
      </c>
      <c r="B15" s="73" t="s">
        <v>1563</v>
      </c>
      <c r="C15" s="32" t="s">
        <v>892</v>
      </c>
      <c r="D15" s="69" t="s">
        <v>1572</v>
      </c>
      <c r="E15" s="133">
        <v>790</v>
      </c>
      <c r="F15" s="67">
        <v>789.74</v>
      </c>
      <c r="G15" s="45">
        <v>790</v>
      </c>
      <c r="H15" s="45">
        <f t="shared" si="0"/>
        <v>99.96708860759493</v>
      </c>
    </row>
    <row r="16" spans="1:8" ht="21.75" customHeight="1">
      <c r="A16" s="68">
        <v>62</v>
      </c>
      <c r="B16" s="73" t="s">
        <v>1564</v>
      </c>
      <c r="C16" s="32" t="s">
        <v>892</v>
      </c>
      <c r="D16" s="69" t="s">
        <v>1107</v>
      </c>
      <c r="E16" s="46">
        <v>1610</v>
      </c>
      <c r="F16" s="133">
        <v>1606.05</v>
      </c>
      <c r="G16" s="45">
        <v>1610</v>
      </c>
      <c r="H16" s="45">
        <f t="shared" si="0"/>
        <v>99.75465838509317</v>
      </c>
    </row>
    <row r="17" spans="1:8" ht="21.75" customHeight="1">
      <c r="A17" s="68">
        <v>631</v>
      </c>
      <c r="B17" s="73" t="s">
        <v>702</v>
      </c>
      <c r="C17" s="32" t="s">
        <v>892</v>
      </c>
      <c r="D17" s="33" t="s">
        <v>982</v>
      </c>
      <c r="E17" s="133">
        <v>40</v>
      </c>
      <c r="F17" s="133">
        <v>0</v>
      </c>
      <c r="G17" s="45">
        <v>0</v>
      </c>
      <c r="H17" s="45">
        <f t="shared" si="0"/>
        <v>0</v>
      </c>
    </row>
    <row r="18" spans="1:8" ht="21.75" customHeight="1">
      <c r="A18" s="68">
        <v>633</v>
      </c>
      <c r="B18" s="73" t="s">
        <v>703</v>
      </c>
      <c r="C18" s="32" t="s">
        <v>892</v>
      </c>
      <c r="D18" s="33" t="s">
        <v>1146</v>
      </c>
      <c r="E18" s="133">
        <v>110</v>
      </c>
      <c r="F18" s="133">
        <v>133.91</v>
      </c>
      <c r="G18" s="45">
        <v>150</v>
      </c>
      <c r="H18" s="45">
        <f t="shared" si="0"/>
        <v>121.73636363636365</v>
      </c>
    </row>
    <row r="19" spans="1:8" ht="21.75" customHeight="1">
      <c r="A19" s="68">
        <v>637</v>
      </c>
      <c r="B19" s="73" t="s">
        <v>704</v>
      </c>
      <c r="C19" s="32" t="s">
        <v>892</v>
      </c>
      <c r="D19" s="69" t="s">
        <v>988</v>
      </c>
      <c r="E19" s="133">
        <v>800</v>
      </c>
      <c r="F19" s="67">
        <v>752.75</v>
      </c>
      <c r="G19" s="102">
        <v>800</v>
      </c>
      <c r="H19" s="45">
        <f t="shared" si="0"/>
        <v>94.09375</v>
      </c>
    </row>
    <row r="20" spans="1:8" ht="21.75" customHeight="1">
      <c r="A20" s="37" t="s">
        <v>266</v>
      </c>
      <c r="B20" s="37" t="s">
        <v>267</v>
      </c>
      <c r="C20" s="14" t="s">
        <v>387</v>
      </c>
      <c r="D20" s="15" t="s">
        <v>991</v>
      </c>
      <c r="E20" s="39">
        <f>SUM(E21:E23)</f>
        <v>9800</v>
      </c>
      <c r="F20" s="39">
        <f>SUM(F21:F23)</f>
        <v>10122.630000000001</v>
      </c>
      <c r="G20" s="39">
        <f>SUM(G21:G23)</f>
        <v>10123</v>
      </c>
      <c r="H20" s="39">
        <f t="shared" si="0"/>
        <v>103.29214285714288</v>
      </c>
    </row>
    <row r="21" spans="1:8" ht="21.75" customHeight="1">
      <c r="A21" s="68">
        <v>61</v>
      </c>
      <c r="B21" s="73" t="s">
        <v>1565</v>
      </c>
      <c r="C21" s="32" t="s">
        <v>892</v>
      </c>
      <c r="D21" s="69" t="s">
        <v>1572</v>
      </c>
      <c r="E21" s="46">
        <v>8200</v>
      </c>
      <c r="F21" s="45">
        <v>8523</v>
      </c>
      <c r="G21" s="45">
        <v>8523</v>
      </c>
      <c r="H21" s="45">
        <f t="shared" si="0"/>
        <v>103.9390243902439</v>
      </c>
    </row>
    <row r="22" spans="1:8" ht="21.75" customHeight="1">
      <c r="A22" s="68">
        <v>62</v>
      </c>
      <c r="B22" s="73" t="s">
        <v>1566</v>
      </c>
      <c r="C22" s="32" t="s">
        <v>892</v>
      </c>
      <c r="D22" s="69" t="s">
        <v>1107</v>
      </c>
      <c r="E22" s="46">
        <v>1600</v>
      </c>
      <c r="F22" s="45">
        <v>1599.63</v>
      </c>
      <c r="G22" s="45">
        <v>1600</v>
      </c>
      <c r="H22" s="45">
        <f t="shared" si="0"/>
        <v>99.976875</v>
      </c>
    </row>
    <row r="23" spans="1:8" ht="21.75" customHeight="1">
      <c r="A23" s="68">
        <v>637</v>
      </c>
      <c r="B23" s="73" t="s">
        <v>1567</v>
      </c>
      <c r="C23" s="32" t="s">
        <v>892</v>
      </c>
      <c r="D23" s="69" t="s">
        <v>988</v>
      </c>
      <c r="E23" s="46">
        <v>0</v>
      </c>
      <c r="F23" s="46">
        <v>0</v>
      </c>
      <c r="G23" s="46">
        <v>0</v>
      </c>
      <c r="H23" s="45">
        <f t="shared" si="0"/>
        <v>0</v>
      </c>
    </row>
    <row r="24" spans="1:8" ht="21.75" customHeight="1">
      <c r="A24" s="48"/>
      <c r="B24" s="103"/>
      <c r="C24" s="104" t="s">
        <v>892</v>
      </c>
      <c r="D24" s="48" t="s">
        <v>378</v>
      </c>
      <c r="E24" s="50">
        <f>SUM(E20,E14)</f>
        <v>13150</v>
      </c>
      <c r="F24" s="276">
        <f>SUM(F20,F14)</f>
        <v>13405.080000000002</v>
      </c>
      <c r="G24" s="276">
        <f>SUM(G20,G14)</f>
        <v>13473</v>
      </c>
      <c r="H24" s="50">
        <f t="shared" si="0"/>
        <v>101.93977186311788</v>
      </c>
    </row>
    <row r="25" spans="1:8" ht="21.75" customHeight="1">
      <c r="A25" s="58"/>
      <c r="B25" s="59"/>
      <c r="C25" s="60"/>
      <c r="D25" s="61"/>
      <c r="E25" s="58"/>
      <c r="F25" s="58"/>
      <c r="G25" s="58"/>
      <c r="H25" s="58"/>
    </row>
    <row r="26" spans="1:8" ht="8.25">
      <c r="A26" s="334" t="s">
        <v>979</v>
      </c>
      <c r="B26" s="334"/>
      <c r="C26" s="334"/>
      <c r="D26" s="334"/>
      <c r="E26" s="334"/>
      <c r="F26" s="334"/>
      <c r="G26" s="334"/>
      <c r="H26" s="335"/>
    </row>
    <row r="27" spans="1:8" ht="27" customHeight="1">
      <c r="A27" s="336" t="s">
        <v>129</v>
      </c>
      <c r="B27" s="337"/>
      <c r="C27" s="337"/>
      <c r="D27" s="337"/>
      <c r="E27" s="337"/>
      <c r="F27" s="337"/>
      <c r="G27" s="337"/>
      <c r="H27" s="337"/>
    </row>
    <row r="28" spans="1:8" ht="21.75" customHeight="1">
      <c r="A28" s="337"/>
      <c r="B28" s="337"/>
      <c r="C28" s="337"/>
      <c r="D28" s="337"/>
      <c r="E28" s="337"/>
      <c r="F28" s="337"/>
      <c r="G28" s="337"/>
      <c r="H28" s="337"/>
    </row>
    <row r="29" spans="1:8" ht="21.75" customHeight="1">
      <c r="A29" s="58"/>
      <c r="B29" s="59"/>
      <c r="C29" s="60"/>
      <c r="D29" s="61"/>
      <c r="E29" s="58"/>
      <c r="F29" s="58"/>
      <c r="G29" s="58"/>
      <c r="H29" s="58"/>
    </row>
    <row r="30" spans="1:8" ht="21.75" customHeight="1">
      <c r="A30" s="40" t="s">
        <v>730</v>
      </c>
      <c r="B30" s="41" t="s">
        <v>1568</v>
      </c>
      <c r="C30" s="42" t="s">
        <v>389</v>
      </c>
      <c r="D30" s="19" t="s">
        <v>408</v>
      </c>
      <c r="E30" s="40" t="s">
        <v>376</v>
      </c>
      <c r="F30" s="40" t="s">
        <v>152</v>
      </c>
      <c r="G30" s="40" t="s">
        <v>153</v>
      </c>
      <c r="H30" s="40" t="s">
        <v>377</v>
      </c>
    </row>
    <row r="31" spans="1:8" ht="21.75" customHeight="1">
      <c r="A31" s="95" t="s">
        <v>382</v>
      </c>
      <c r="B31" s="96" t="s">
        <v>383</v>
      </c>
      <c r="C31" s="97" t="s">
        <v>384</v>
      </c>
      <c r="D31" s="98" t="s">
        <v>374</v>
      </c>
      <c r="E31" s="99"/>
      <c r="F31" s="99"/>
      <c r="G31" s="99"/>
      <c r="H31" s="99"/>
    </row>
    <row r="32" spans="1:8" ht="21.75" customHeight="1">
      <c r="A32" s="37" t="s">
        <v>385</v>
      </c>
      <c r="B32" s="37" t="s">
        <v>386</v>
      </c>
      <c r="C32" s="14" t="s">
        <v>387</v>
      </c>
      <c r="D32" s="15" t="s">
        <v>1562</v>
      </c>
      <c r="E32" s="100">
        <f>SUM(E33:E38)</f>
        <v>18835</v>
      </c>
      <c r="F32" s="100">
        <f>SUM(F33:F38)</f>
        <v>18529.38</v>
      </c>
      <c r="G32" s="100">
        <f>SUM(G33:G38)</f>
        <v>18835</v>
      </c>
      <c r="H32" s="266">
        <f aca="true" t="shared" si="1" ref="H32:H43">IF(E32=0,,F32/E32*100)</f>
        <v>98.37738253251925</v>
      </c>
    </row>
    <row r="33" spans="1:10" ht="21.75" customHeight="1">
      <c r="A33" s="68">
        <v>61</v>
      </c>
      <c r="B33" s="73" t="s">
        <v>1569</v>
      </c>
      <c r="C33" s="32" t="s">
        <v>892</v>
      </c>
      <c r="D33" s="69" t="s">
        <v>1572</v>
      </c>
      <c r="E33" s="66">
        <v>13083</v>
      </c>
      <c r="F33" s="66">
        <v>13139.74</v>
      </c>
      <c r="G33" s="102">
        <v>13445</v>
      </c>
      <c r="H33" s="45">
        <f t="shared" si="1"/>
        <v>100.43369257815486</v>
      </c>
      <c r="J33" s="221"/>
    </row>
    <row r="34" spans="1:10" ht="21.75" customHeight="1">
      <c r="A34" s="68">
        <v>62</v>
      </c>
      <c r="B34" s="73" t="s">
        <v>1570</v>
      </c>
      <c r="C34" s="32" t="s">
        <v>892</v>
      </c>
      <c r="D34" s="69" t="s">
        <v>1107</v>
      </c>
      <c r="E34" s="66">
        <v>4434</v>
      </c>
      <c r="F34" s="66">
        <v>4784.66</v>
      </c>
      <c r="G34" s="102">
        <v>4785</v>
      </c>
      <c r="H34" s="45">
        <f t="shared" si="1"/>
        <v>107.9084348218313</v>
      </c>
      <c r="J34" s="221"/>
    </row>
    <row r="35" spans="1:10" ht="21.75" customHeight="1">
      <c r="A35" s="68">
        <v>631</v>
      </c>
      <c r="B35" s="73" t="s">
        <v>705</v>
      </c>
      <c r="C35" s="32" t="s">
        <v>892</v>
      </c>
      <c r="D35" s="33" t="s">
        <v>982</v>
      </c>
      <c r="E35" s="66">
        <v>9</v>
      </c>
      <c r="F35" s="66">
        <v>16.7</v>
      </c>
      <c r="G35" s="102">
        <v>17</v>
      </c>
      <c r="H35" s="45">
        <f t="shared" si="1"/>
        <v>185.55555555555554</v>
      </c>
      <c r="J35" s="221"/>
    </row>
    <row r="36" spans="1:10" ht="21.75" customHeight="1">
      <c r="A36" s="68">
        <v>632</v>
      </c>
      <c r="B36" s="73" t="s">
        <v>706</v>
      </c>
      <c r="C36" s="32" t="s">
        <v>892</v>
      </c>
      <c r="D36" s="33" t="s">
        <v>1581</v>
      </c>
      <c r="E36" s="66">
        <v>136</v>
      </c>
      <c r="F36" s="66">
        <v>75</v>
      </c>
      <c r="G36" s="102">
        <v>75</v>
      </c>
      <c r="H36" s="45">
        <f t="shared" si="1"/>
        <v>55.14705882352941</v>
      </c>
      <c r="J36" s="221"/>
    </row>
    <row r="37" spans="1:10" ht="21.75" customHeight="1">
      <c r="A37" s="68">
        <v>633</v>
      </c>
      <c r="B37" s="73" t="s">
        <v>707</v>
      </c>
      <c r="C37" s="32" t="s">
        <v>892</v>
      </c>
      <c r="D37" s="33" t="s">
        <v>1146</v>
      </c>
      <c r="E37" s="66">
        <v>0</v>
      </c>
      <c r="F37" s="66">
        <v>0</v>
      </c>
      <c r="G37" s="66">
        <v>0</v>
      </c>
      <c r="H37" s="45">
        <f t="shared" si="1"/>
        <v>0</v>
      </c>
      <c r="J37" s="221"/>
    </row>
    <row r="38" spans="1:10" ht="21.75" customHeight="1">
      <c r="A38" s="68">
        <v>637</v>
      </c>
      <c r="B38" s="73" t="s">
        <v>708</v>
      </c>
      <c r="C38" s="32" t="s">
        <v>892</v>
      </c>
      <c r="D38" s="69" t="s">
        <v>988</v>
      </c>
      <c r="E38" s="66">
        <v>1173</v>
      </c>
      <c r="F38" s="66">
        <v>513.28</v>
      </c>
      <c r="G38" s="102">
        <v>513</v>
      </c>
      <c r="H38" s="45">
        <f t="shared" si="1"/>
        <v>43.75788576300085</v>
      </c>
      <c r="J38" s="221"/>
    </row>
    <row r="39" spans="1:8" ht="21.75" customHeight="1">
      <c r="A39" s="37" t="s">
        <v>266</v>
      </c>
      <c r="B39" s="37" t="s">
        <v>267</v>
      </c>
      <c r="C39" s="14" t="s">
        <v>387</v>
      </c>
      <c r="D39" s="15" t="s">
        <v>991</v>
      </c>
      <c r="E39" s="39">
        <f>SUM(E40:E42)</f>
        <v>0</v>
      </c>
      <c r="F39" s="39">
        <f>SUM(F40:F42)</f>
        <v>0</v>
      </c>
      <c r="G39" s="39">
        <f>SUM(G40:G42)</f>
        <v>0</v>
      </c>
      <c r="H39" s="39">
        <f t="shared" si="1"/>
        <v>0</v>
      </c>
    </row>
    <row r="40" spans="1:8" ht="21.75" customHeight="1">
      <c r="A40" s="68">
        <v>61</v>
      </c>
      <c r="B40" s="73" t="s">
        <v>1571</v>
      </c>
      <c r="C40" s="32" t="s">
        <v>892</v>
      </c>
      <c r="D40" s="69" t="s">
        <v>1572</v>
      </c>
      <c r="E40" s="66">
        <v>0</v>
      </c>
      <c r="F40" s="66">
        <v>0</v>
      </c>
      <c r="G40" s="66">
        <v>0</v>
      </c>
      <c r="H40" s="45">
        <f t="shared" si="1"/>
        <v>0</v>
      </c>
    </row>
    <row r="41" spans="1:8" ht="21.75" customHeight="1">
      <c r="A41" s="68">
        <v>62</v>
      </c>
      <c r="B41" s="73" t="s">
        <v>1573</v>
      </c>
      <c r="C41" s="32" t="s">
        <v>892</v>
      </c>
      <c r="D41" s="69" t="s">
        <v>1107</v>
      </c>
      <c r="E41" s="66">
        <v>0</v>
      </c>
      <c r="F41" s="66">
        <v>0</v>
      </c>
      <c r="G41" s="66">
        <v>0</v>
      </c>
      <c r="H41" s="45">
        <f t="shared" si="1"/>
        <v>0</v>
      </c>
    </row>
    <row r="42" spans="1:8" ht="21.75" customHeight="1">
      <c r="A42" s="68">
        <v>637</v>
      </c>
      <c r="B42" s="73" t="s">
        <v>1574</v>
      </c>
      <c r="C42" s="32" t="s">
        <v>892</v>
      </c>
      <c r="D42" s="69" t="s">
        <v>988</v>
      </c>
      <c r="E42" s="66">
        <v>0</v>
      </c>
      <c r="F42" s="66">
        <v>0</v>
      </c>
      <c r="G42" s="66">
        <v>0</v>
      </c>
      <c r="H42" s="45">
        <f t="shared" si="1"/>
        <v>0</v>
      </c>
    </row>
    <row r="43" spans="1:8" ht="21.75" customHeight="1">
      <c r="A43" s="48"/>
      <c r="B43" s="103"/>
      <c r="C43" s="104" t="s">
        <v>892</v>
      </c>
      <c r="D43" s="48" t="s">
        <v>378</v>
      </c>
      <c r="E43" s="50">
        <f>SUM(E39,E32)</f>
        <v>18835</v>
      </c>
      <c r="F43" s="50">
        <f>SUM(F39,F32)</f>
        <v>18529.38</v>
      </c>
      <c r="G43" s="50">
        <f>SUM(G39,G32)</f>
        <v>18835</v>
      </c>
      <c r="H43" s="50">
        <f t="shared" si="1"/>
        <v>98.37738253251925</v>
      </c>
    </row>
    <row r="44" spans="1:8" ht="21.75" customHeight="1">
      <c r="A44" s="58"/>
      <c r="B44" s="59"/>
      <c r="C44" s="60"/>
      <c r="D44" s="61"/>
      <c r="E44" s="58"/>
      <c r="F44" s="58"/>
      <c r="G44" s="58"/>
      <c r="H44" s="58"/>
    </row>
    <row r="45" spans="1:8" ht="8.25">
      <c r="A45" s="334" t="s">
        <v>979</v>
      </c>
      <c r="B45" s="334"/>
      <c r="C45" s="334"/>
      <c r="D45" s="334"/>
      <c r="E45" s="334"/>
      <c r="F45" s="334"/>
      <c r="G45" s="334"/>
      <c r="H45" s="335"/>
    </row>
    <row r="46" spans="1:8" ht="21.75" customHeight="1">
      <c r="A46" s="336" t="s">
        <v>130</v>
      </c>
      <c r="B46" s="337"/>
      <c r="C46" s="337"/>
      <c r="D46" s="337"/>
      <c r="E46" s="337"/>
      <c r="F46" s="337"/>
      <c r="G46" s="337"/>
      <c r="H46" s="337"/>
    </row>
    <row r="47" spans="1:8" ht="21.75" customHeight="1">
      <c r="A47" s="337"/>
      <c r="B47" s="337"/>
      <c r="C47" s="337"/>
      <c r="D47" s="337"/>
      <c r="E47" s="337"/>
      <c r="F47" s="337"/>
      <c r="G47" s="337"/>
      <c r="H47" s="337"/>
    </row>
    <row r="48" spans="1:8" ht="21.75" customHeight="1">
      <c r="A48" s="58"/>
      <c r="B48" s="59"/>
      <c r="C48" s="60"/>
      <c r="D48" s="61"/>
      <c r="E48" s="58"/>
      <c r="F48" s="58"/>
      <c r="G48" s="58"/>
      <c r="H48" s="58"/>
    </row>
    <row r="49" spans="1:8" ht="21.75" customHeight="1">
      <c r="A49" s="40" t="s">
        <v>1496</v>
      </c>
      <c r="B49" s="41" t="s">
        <v>1582</v>
      </c>
      <c r="C49" s="42" t="s">
        <v>389</v>
      </c>
      <c r="D49" s="94" t="s">
        <v>1289</v>
      </c>
      <c r="E49" s="40" t="s">
        <v>376</v>
      </c>
      <c r="F49" s="40" t="s">
        <v>152</v>
      </c>
      <c r="G49" s="40" t="s">
        <v>153</v>
      </c>
      <c r="H49" s="40" t="s">
        <v>377</v>
      </c>
    </row>
    <row r="50" spans="1:8" ht="21.75" customHeight="1">
      <c r="A50" s="95" t="s">
        <v>382</v>
      </c>
      <c r="B50" s="96" t="s">
        <v>383</v>
      </c>
      <c r="C50" s="97" t="s">
        <v>384</v>
      </c>
      <c r="D50" s="98" t="s">
        <v>374</v>
      </c>
      <c r="E50" s="99"/>
      <c r="F50" s="99"/>
      <c r="G50" s="99"/>
      <c r="H50" s="99"/>
    </row>
    <row r="51" spans="1:8" ht="21.75" customHeight="1">
      <c r="A51" s="37" t="s">
        <v>385</v>
      </c>
      <c r="B51" s="37" t="s">
        <v>386</v>
      </c>
      <c r="C51" s="14" t="s">
        <v>387</v>
      </c>
      <c r="D51" s="38" t="s">
        <v>388</v>
      </c>
      <c r="E51" s="39">
        <f>SUM(E52:E57)</f>
        <v>12457</v>
      </c>
      <c r="F51" s="39">
        <f>SUM(F52:F57)</f>
        <v>12452.999999999998</v>
      </c>
      <c r="G51" s="39">
        <f>SUM(G52:G57)</f>
        <v>12457</v>
      </c>
      <c r="H51" s="39">
        <f aca="true" t="shared" si="2" ref="H51:H62">IF(E51=0,,F51/E51*100)</f>
        <v>99.96788954001765</v>
      </c>
    </row>
    <row r="52" spans="1:10" ht="21.75" customHeight="1">
      <c r="A52" s="68">
        <v>61</v>
      </c>
      <c r="B52" s="73" t="s">
        <v>709</v>
      </c>
      <c r="C52" s="32" t="s">
        <v>892</v>
      </c>
      <c r="D52" s="69" t="s">
        <v>1572</v>
      </c>
      <c r="E52" s="133">
        <v>6340</v>
      </c>
      <c r="F52" s="66">
        <v>6217.78</v>
      </c>
      <c r="G52" s="45">
        <v>6283</v>
      </c>
      <c r="H52" s="45">
        <f t="shared" si="2"/>
        <v>98.07223974763406</v>
      </c>
      <c r="J52" s="221"/>
    </row>
    <row r="53" spans="1:10" ht="21.75" customHeight="1">
      <c r="A53" s="65">
        <v>62</v>
      </c>
      <c r="B53" s="64" t="s">
        <v>710</v>
      </c>
      <c r="C53" s="65" t="s">
        <v>892</v>
      </c>
      <c r="D53" s="75" t="s">
        <v>1107</v>
      </c>
      <c r="E53" s="133">
        <v>2242</v>
      </c>
      <c r="F53" s="66">
        <v>2262.45</v>
      </c>
      <c r="G53" s="45">
        <v>2294</v>
      </c>
      <c r="H53" s="45">
        <f t="shared" si="2"/>
        <v>100.91213202497768</v>
      </c>
      <c r="J53" s="221"/>
    </row>
    <row r="54" spans="1:8" ht="21.75" customHeight="1">
      <c r="A54" s="74">
        <v>632</v>
      </c>
      <c r="B54" s="64" t="s">
        <v>711</v>
      </c>
      <c r="C54" s="65" t="s">
        <v>892</v>
      </c>
      <c r="D54" s="70" t="s">
        <v>1581</v>
      </c>
      <c r="E54" s="133">
        <v>800</v>
      </c>
      <c r="F54" s="66">
        <v>527.4</v>
      </c>
      <c r="G54" s="45">
        <v>448</v>
      </c>
      <c r="H54" s="45">
        <f t="shared" si="2"/>
        <v>65.925</v>
      </c>
    </row>
    <row r="55" spans="1:8" ht="21.75" customHeight="1">
      <c r="A55" s="74">
        <v>633</v>
      </c>
      <c r="B55" s="64" t="s">
        <v>712</v>
      </c>
      <c r="C55" s="65" t="s">
        <v>892</v>
      </c>
      <c r="D55" s="70" t="s">
        <v>1146</v>
      </c>
      <c r="E55" s="133">
        <v>0</v>
      </c>
      <c r="F55" s="66">
        <v>352.98</v>
      </c>
      <c r="G55" s="45">
        <v>352</v>
      </c>
      <c r="H55" s="45">
        <f t="shared" si="2"/>
        <v>0</v>
      </c>
    </row>
    <row r="56" spans="1:10" ht="21.75" customHeight="1">
      <c r="A56" s="74">
        <v>637</v>
      </c>
      <c r="B56" s="64" t="s">
        <v>108</v>
      </c>
      <c r="C56" s="65" t="s">
        <v>892</v>
      </c>
      <c r="D56" s="75" t="s">
        <v>988</v>
      </c>
      <c r="E56" s="133">
        <v>650</v>
      </c>
      <c r="F56" s="66">
        <v>666.58</v>
      </c>
      <c r="G56" s="66">
        <v>655</v>
      </c>
      <c r="H56" s="45">
        <f t="shared" si="2"/>
        <v>102.55076923076925</v>
      </c>
      <c r="J56" s="221"/>
    </row>
    <row r="57" spans="1:10" ht="21.75" customHeight="1">
      <c r="A57" s="74">
        <v>641</v>
      </c>
      <c r="B57" s="64" t="s">
        <v>530</v>
      </c>
      <c r="C57" s="65" t="s">
        <v>892</v>
      </c>
      <c r="D57" s="75" t="s">
        <v>109</v>
      </c>
      <c r="E57" s="133">
        <v>2425</v>
      </c>
      <c r="F57" s="66">
        <v>2425.81</v>
      </c>
      <c r="G57" s="66">
        <v>2425</v>
      </c>
      <c r="H57" s="45">
        <f t="shared" si="2"/>
        <v>100.03340206185567</v>
      </c>
      <c r="J57" s="221"/>
    </row>
    <row r="58" spans="1:8" ht="21.75" customHeight="1">
      <c r="A58" s="47" t="s">
        <v>266</v>
      </c>
      <c r="B58" s="47" t="s">
        <v>267</v>
      </c>
      <c r="C58" s="25" t="s">
        <v>387</v>
      </c>
      <c r="D58" s="17" t="s">
        <v>991</v>
      </c>
      <c r="E58" s="39">
        <f>SUM(E59:E61)</f>
        <v>10318</v>
      </c>
      <c r="F58" s="39">
        <f>SUM(F59:F61)</f>
        <v>10323</v>
      </c>
      <c r="G58" s="39">
        <f>SUM(G59:G61)</f>
        <v>10323</v>
      </c>
      <c r="H58" s="39">
        <f t="shared" si="2"/>
        <v>100.0484590036829</v>
      </c>
    </row>
    <row r="59" spans="1:8" ht="21.75" customHeight="1">
      <c r="A59" s="68">
        <v>61</v>
      </c>
      <c r="B59" s="73" t="s">
        <v>1583</v>
      </c>
      <c r="C59" s="32" t="s">
        <v>892</v>
      </c>
      <c r="D59" s="69" t="s">
        <v>1572</v>
      </c>
      <c r="E59" s="46">
        <v>7660</v>
      </c>
      <c r="F59" s="45">
        <v>7716.77</v>
      </c>
      <c r="G59" s="45">
        <v>7717</v>
      </c>
      <c r="H59" s="45">
        <f t="shared" si="2"/>
        <v>100.7411227154047</v>
      </c>
    </row>
    <row r="60" spans="1:8" ht="21.75" customHeight="1">
      <c r="A60" s="68">
        <v>62</v>
      </c>
      <c r="B60" s="73" t="s">
        <v>1584</v>
      </c>
      <c r="C60" s="32" t="s">
        <v>892</v>
      </c>
      <c r="D60" s="69" t="s">
        <v>1107</v>
      </c>
      <c r="E60" s="46">
        <v>2658</v>
      </c>
      <c r="F60" s="45">
        <v>2606.23</v>
      </c>
      <c r="G60" s="45">
        <v>2606</v>
      </c>
      <c r="H60" s="45">
        <f t="shared" si="2"/>
        <v>98.0522949586155</v>
      </c>
    </row>
    <row r="61" spans="1:8" ht="21.75" customHeight="1">
      <c r="A61" s="68">
        <v>637</v>
      </c>
      <c r="B61" s="73" t="s">
        <v>652</v>
      </c>
      <c r="C61" s="32" t="s">
        <v>892</v>
      </c>
      <c r="D61" s="69" t="s">
        <v>988</v>
      </c>
      <c r="E61" s="45">
        <v>0</v>
      </c>
      <c r="F61" s="45">
        <v>0</v>
      </c>
      <c r="G61" s="45">
        <v>0</v>
      </c>
      <c r="H61" s="45">
        <f t="shared" si="2"/>
        <v>0</v>
      </c>
    </row>
    <row r="62" spans="1:8" ht="21.75" customHeight="1">
      <c r="A62" s="48"/>
      <c r="B62" s="103"/>
      <c r="C62" s="104" t="s">
        <v>892</v>
      </c>
      <c r="D62" s="48" t="s">
        <v>378</v>
      </c>
      <c r="E62" s="50">
        <f>SUM(E58,E51)</f>
        <v>22775</v>
      </c>
      <c r="F62" s="50">
        <f>SUM(F58,F51)</f>
        <v>22776</v>
      </c>
      <c r="G62" s="50">
        <f>SUM(G58,G51)</f>
        <v>22780</v>
      </c>
      <c r="H62" s="50">
        <f t="shared" si="2"/>
        <v>100.00439077936333</v>
      </c>
    </row>
    <row r="63" spans="1:8" ht="21.75" customHeight="1">
      <c r="A63" s="58"/>
      <c r="B63" s="59"/>
      <c r="C63" s="60"/>
      <c r="D63" s="61"/>
      <c r="E63" s="58"/>
      <c r="F63" s="53"/>
      <c r="G63" s="58"/>
      <c r="H63" s="58"/>
    </row>
    <row r="64" spans="1:8" ht="8.25">
      <c r="A64" s="334" t="s">
        <v>979</v>
      </c>
      <c r="B64" s="334"/>
      <c r="C64" s="334"/>
      <c r="D64" s="334"/>
      <c r="E64" s="334"/>
      <c r="F64" s="334"/>
      <c r="G64" s="334"/>
      <c r="H64" s="335"/>
    </row>
    <row r="65" spans="1:8" ht="14.25" customHeight="1">
      <c r="A65" s="336" t="s">
        <v>131</v>
      </c>
      <c r="B65" s="337"/>
      <c r="C65" s="337"/>
      <c r="D65" s="337"/>
      <c r="E65" s="337"/>
      <c r="F65" s="337"/>
      <c r="G65" s="337"/>
      <c r="H65" s="337"/>
    </row>
    <row r="66" spans="1:8" ht="37.5" customHeight="1">
      <c r="A66" s="337"/>
      <c r="B66" s="337"/>
      <c r="C66" s="337"/>
      <c r="D66" s="337"/>
      <c r="E66" s="337"/>
      <c r="F66" s="337"/>
      <c r="G66" s="337"/>
      <c r="H66" s="337"/>
    </row>
    <row r="67" spans="1:8" ht="21.75" customHeight="1">
      <c r="A67" s="58"/>
      <c r="B67" s="59"/>
      <c r="C67" s="60"/>
      <c r="D67" s="61"/>
      <c r="E67" s="58"/>
      <c r="F67" s="58"/>
      <c r="G67" s="58"/>
      <c r="H67" s="58"/>
    </row>
    <row r="68" spans="1:8" ht="21.75" customHeight="1">
      <c r="A68" s="40" t="s">
        <v>1497</v>
      </c>
      <c r="B68" s="41" t="s">
        <v>1585</v>
      </c>
      <c r="C68" s="42" t="s">
        <v>389</v>
      </c>
      <c r="D68" s="94" t="s">
        <v>196</v>
      </c>
      <c r="E68" s="40" t="s">
        <v>376</v>
      </c>
      <c r="F68" s="40" t="s">
        <v>152</v>
      </c>
      <c r="G68" s="40" t="s">
        <v>153</v>
      </c>
      <c r="H68" s="40" t="s">
        <v>377</v>
      </c>
    </row>
    <row r="69" spans="1:8" ht="21.75" customHeight="1">
      <c r="A69" s="95" t="s">
        <v>382</v>
      </c>
      <c r="B69" s="96" t="s">
        <v>383</v>
      </c>
      <c r="C69" s="97"/>
      <c r="D69" s="98" t="s">
        <v>1587</v>
      </c>
      <c r="E69" s="99"/>
      <c r="F69" s="99"/>
      <c r="G69" s="99"/>
      <c r="H69" s="99"/>
    </row>
    <row r="70" spans="1:8" ht="21.75" customHeight="1">
      <c r="A70" s="37" t="s">
        <v>266</v>
      </c>
      <c r="B70" s="37" t="s">
        <v>267</v>
      </c>
      <c r="C70" s="14" t="s">
        <v>387</v>
      </c>
      <c r="D70" s="15" t="s">
        <v>991</v>
      </c>
      <c r="E70" s="39">
        <f>SUM(E71:E72)</f>
        <v>2600</v>
      </c>
      <c r="F70" s="39">
        <f>SUM(F71:F72)</f>
        <v>2617.89</v>
      </c>
      <c r="G70" s="39">
        <f>SUM(G71:G72)</f>
        <v>2618</v>
      </c>
      <c r="H70" s="39">
        <f>IF(E70=0,,F70/E70*100)</f>
        <v>100.6880769230769</v>
      </c>
    </row>
    <row r="71" spans="1:8" ht="21.75" customHeight="1">
      <c r="A71" s="68">
        <v>61</v>
      </c>
      <c r="B71" s="73" t="s">
        <v>1589</v>
      </c>
      <c r="C71" s="32" t="s">
        <v>892</v>
      </c>
      <c r="D71" s="69" t="s">
        <v>1572</v>
      </c>
      <c r="E71" s="46">
        <v>2052</v>
      </c>
      <c r="F71" s="273">
        <v>2050.89</v>
      </c>
      <c r="G71" s="46">
        <v>2052</v>
      </c>
      <c r="H71" s="46">
        <f>IF(E71=0,,F71/E71*100)</f>
        <v>99.94590643274853</v>
      </c>
    </row>
    <row r="72" spans="1:8" ht="21.75" customHeight="1">
      <c r="A72" s="68">
        <v>62</v>
      </c>
      <c r="B72" s="73" t="s">
        <v>1590</v>
      </c>
      <c r="C72" s="32" t="s">
        <v>892</v>
      </c>
      <c r="D72" s="69" t="s">
        <v>1107</v>
      </c>
      <c r="E72" s="46">
        <v>548</v>
      </c>
      <c r="F72" s="46">
        <v>567</v>
      </c>
      <c r="G72" s="46">
        <v>566</v>
      </c>
      <c r="H72" s="46">
        <f>IF(E72=0,,F72/E72*100)</f>
        <v>103.46715328467153</v>
      </c>
    </row>
    <row r="73" spans="1:8" ht="21.75" customHeight="1">
      <c r="A73" s="48"/>
      <c r="B73" s="103"/>
      <c r="C73" s="104" t="s">
        <v>892</v>
      </c>
      <c r="D73" s="48" t="s">
        <v>378</v>
      </c>
      <c r="E73" s="50">
        <f>SUM(E70)</f>
        <v>2600</v>
      </c>
      <c r="F73" s="50">
        <f>SUM(F70)</f>
        <v>2617.89</v>
      </c>
      <c r="G73" s="50">
        <f>SUM(G70)</f>
        <v>2618</v>
      </c>
      <c r="H73" s="50">
        <f>IF(E73=0,,F73/E73*100)</f>
        <v>100.6880769230769</v>
      </c>
    </row>
    <row r="74" spans="1:8" ht="21.75" customHeight="1">
      <c r="A74" s="58"/>
      <c r="B74" s="59"/>
      <c r="C74" s="60"/>
      <c r="D74" s="61"/>
      <c r="E74" s="58"/>
      <c r="F74" s="58"/>
      <c r="G74" s="58"/>
      <c r="H74" s="58"/>
    </row>
    <row r="75" spans="1:8" ht="8.25">
      <c r="A75" s="334" t="s">
        <v>979</v>
      </c>
      <c r="B75" s="334"/>
      <c r="C75" s="334"/>
      <c r="D75" s="334"/>
      <c r="E75" s="334"/>
      <c r="F75" s="334"/>
      <c r="G75" s="334"/>
      <c r="H75" s="335"/>
    </row>
    <row r="76" spans="1:8" ht="21.75" customHeight="1">
      <c r="A76" s="336" t="s">
        <v>132</v>
      </c>
      <c r="B76" s="337"/>
      <c r="C76" s="337"/>
      <c r="D76" s="337"/>
      <c r="E76" s="337"/>
      <c r="F76" s="337"/>
      <c r="G76" s="337"/>
      <c r="H76" s="337"/>
    </row>
    <row r="77" spans="1:8" ht="8.25">
      <c r="A77" s="337"/>
      <c r="B77" s="337"/>
      <c r="C77" s="337"/>
      <c r="D77" s="337"/>
      <c r="E77" s="337"/>
      <c r="F77" s="337"/>
      <c r="G77" s="337"/>
      <c r="H77" s="337"/>
    </row>
    <row r="78" spans="1:8" ht="21.75" customHeight="1">
      <c r="A78" s="58"/>
      <c r="B78" s="59"/>
      <c r="C78" s="60"/>
      <c r="D78" s="61"/>
      <c r="E78" s="58"/>
      <c r="F78" s="58"/>
      <c r="G78" s="58"/>
      <c r="H78" s="58"/>
    </row>
    <row r="79" spans="1:8" ht="21.75" customHeight="1">
      <c r="A79" s="40" t="s">
        <v>1498</v>
      </c>
      <c r="B79" s="41" t="s">
        <v>1591</v>
      </c>
      <c r="C79" s="42" t="s">
        <v>389</v>
      </c>
      <c r="D79" s="94" t="s">
        <v>1586</v>
      </c>
      <c r="E79" s="40" t="s">
        <v>376</v>
      </c>
      <c r="F79" s="40" t="s">
        <v>152</v>
      </c>
      <c r="G79" s="40" t="s">
        <v>153</v>
      </c>
      <c r="H79" s="40" t="s">
        <v>377</v>
      </c>
    </row>
    <row r="80" spans="1:8" ht="21.75" customHeight="1">
      <c r="A80" s="95" t="s">
        <v>382</v>
      </c>
      <c r="B80" s="96" t="s">
        <v>383</v>
      </c>
      <c r="C80" s="97"/>
      <c r="D80" s="98" t="s">
        <v>1587</v>
      </c>
      <c r="E80" s="99"/>
      <c r="F80" s="99"/>
      <c r="G80" s="99"/>
      <c r="H80" s="99"/>
    </row>
    <row r="81" spans="1:8" ht="21.75" customHeight="1">
      <c r="A81" s="37" t="s">
        <v>385</v>
      </c>
      <c r="B81" s="37" t="s">
        <v>386</v>
      </c>
      <c r="C81" s="14" t="s">
        <v>387</v>
      </c>
      <c r="D81" s="38" t="s">
        <v>388</v>
      </c>
      <c r="E81" s="105">
        <f>SUM(E82:E89)</f>
        <v>77400</v>
      </c>
      <c r="F81" s="105">
        <f>SUM(F82:F89)</f>
        <v>58223.14</v>
      </c>
      <c r="G81" s="105">
        <f>SUM(G82:G89)</f>
        <v>74080</v>
      </c>
      <c r="H81" s="105">
        <f aca="true" t="shared" si="3" ref="H81:H90">IF(E81=0,,F81/E81*100)</f>
        <v>75.22369509043928</v>
      </c>
    </row>
    <row r="82" spans="1:8" ht="21.75" customHeight="1">
      <c r="A82" s="74">
        <v>632</v>
      </c>
      <c r="B82" s="64" t="s">
        <v>1593</v>
      </c>
      <c r="C82" s="65" t="s">
        <v>892</v>
      </c>
      <c r="D82" s="75" t="s">
        <v>1581</v>
      </c>
      <c r="E82" s="46">
        <v>4000</v>
      </c>
      <c r="F82" s="45">
        <v>323.14</v>
      </c>
      <c r="G82" s="45">
        <v>4000</v>
      </c>
      <c r="H82" s="45">
        <f t="shared" si="3"/>
        <v>8.0785</v>
      </c>
    </row>
    <row r="83" spans="1:8" ht="21.75" customHeight="1">
      <c r="A83" s="74">
        <v>635</v>
      </c>
      <c r="B83" s="64" t="s">
        <v>1594</v>
      </c>
      <c r="C83" s="65" t="s">
        <v>892</v>
      </c>
      <c r="D83" s="75" t="s">
        <v>405</v>
      </c>
      <c r="E83" s="46">
        <v>500</v>
      </c>
      <c r="F83" s="46">
        <v>0</v>
      </c>
      <c r="G83" s="46">
        <v>500</v>
      </c>
      <c r="H83" s="46">
        <f t="shared" si="3"/>
        <v>0</v>
      </c>
    </row>
    <row r="84" spans="1:8" ht="21.75" customHeight="1">
      <c r="A84" s="74">
        <v>641001</v>
      </c>
      <c r="B84" s="64" t="s">
        <v>197</v>
      </c>
      <c r="C84" s="65" t="s">
        <v>892</v>
      </c>
      <c r="D84" s="75" t="s">
        <v>1229</v>
      </c>
      <c r="E84" s="46">
        <v>22500</v>
      </c>
      <c r="F84" s="46">
        <v>22500</v>
      </c>
      <c r="G84" s="46">
        <v>22500</v>
      </c>
      <c r="H84" s="46">
        <f t="shared" si="3"/>
        <v>100</v>
      </c>
    </row>
    <row r="85" spans="1:8" ht="21.75" customHeight="1">
      <c r="A85" s="74">
        <v>641001</v>
      </c>
      <c r="B85" s="64" t="s">
        <v>1552</v>
      </c>
      <c r="C85" s="65" t="s">
        <v>892</v>
      </c>
      <c r="D85" s="75" t="s">
        <v>1230</v>
      </c>
      <c r="E85" s="46">
        <v>2000</v>
      </c>
      <c r="F85" s="46">
        <v>0</v>
      </c>
      <c r="G85" s="46">
        <v>2000</v>
      </c>
      <c r="H85" s="46">
        <f t="shared" si="3"/>
        <v>0</v>
      </c>
    </row>
    <row r="86" spans="1:8" ht="21.75" customHeight="1">
      <c r="A86" s="65">
        <v>641001</v>
      </c>
      <c r="B86" s="64" t="s">
        <v>1227</v>
      </c>
      <c r="C86" s="65" t="s">
        <v>892</v>
      </c>
      <c r="D86" s="70" t="s">
        <v>653</v>
      </c>
      <c r="E86" s="46">
        <v>33400</v>
      </c>
      <c r="F86" s="46">
        <v>33400</v>
      </c>
      <c r="G86" s="46">
        <v>33400</v>
      </c>
      <c r="H86" s="46">
        <f t="shared" si="3"/>
        <v>100</v>
      </c>
    </row>
    <row r="87" spans="1:8" ht="21.75" customHeight="1">
      <c r="A87" s="65">
        <v>642006</v>
      </c>
      <c r="B87" s="64" t="s">
        <v>1228</v>
      </c>
      <c r="C87" s="65" t="s">
        <v>892</v>
      </c>
      <c r="D87" s="70" t="s">
        <v>654</v>
      </c>
      <c r="E87" s="66">
        <v>13000</v>
      </c>
      <c r="F87" s="46">
        <v>0</v>
      </c>
      <c r="G87" s="46">
        <v>9680</v>
      </c>
      <c r="H87" s="46">
        <f t="shared" si="3"/>
        <v>0</v>
      </c>
    </row>
    <row r="88" spans="1:8" ht="21.75" customHeight="1">
      <c r="A88" s="65">
        <v>642006</v>
      </c>
      <c r="B88" s="64" t="s">
        <v>655</v>
      </c>
      <c r="C88" s="65" t="s">
        <v>892</v>
      </c>
      <c r="D88" s="70" t="s">
        <v>656</v>
      </c>
      <c r="E88" s="66">
        <v>2000</v>
      </c>
      <c r="F88" s="46">
        <v>2000</v>
      </c>
      <c r="G88" s="46">
        <v>2000</v>
      </c>
      <c r="H88" s="46">
        <f t="shared" si="3"/>
        <v>100</v>
      </c>
    </row>
    <row r="89" spans="1:8" ht="21.75" customHeight="1">
      <c r="A89" s="32">
        <v>711001</v>
      </c>
      <c r="B89" s="64" t="s">
        <v>657</v>
      </c>
      <c r="C89" s="32" t="s">
        <v>892</v>
      </c>
      <c r="D89" s="70" t="s">
        <v>110</v>
      </c>
      <c r="E89" s="46">
        <v>0</v>
      </c>
      <c r="F89" s="46">
        <v>0</v>
      </c>
      <c r="G89" s="46">
        <v>0</v>
      </c>
      <c r="H89" s="46">
        <f t="shared" si="3"/>
        <v>0</v>
      </c>
    </row>
    <row r="90" spans="1:8" ht="21.75" customHeight="1">
      <c r="A90" s="48"/>
      <c r="B90" s="103"/>
      <c r="C90" s="104" t="s">
        <v>892</v>
      </c>
      <c r="D90" s="48" t="s">
        <v>378</v>
      </c>
      <c r="E90" s="50">
        <f>SUM(E81)</f>
        <v>77400</v>
      </c>
      <c r="F90" s="50">
        <f>SUM(F81)</f>
        <v>58223.14</v>
      </c>
      <c r="G90" s="50">
        <f>SUM(G81)</f>
        <v>74080</v>
      </c>
      <c r="H90" s="50">
        <f t="shared" si="3"/>
        <v>75.22369509043928</v>
      </c>
    </row>
    <row r="91" spans="1:8" ht="21.75" customHeight="1">
      <c r="A91" s="58"/>
      <c r="B91" s="59"/>
      <c r="C91" s="60"/>
      <c r="D91" s="61"/>
      <c r="E91" s="58"/>
      <c r="F91" s="53">
        <f>SUM(F84:F86)</f>
        <v>55900</v>
      </c>
      <c r="G91" s="58"/>
      <c r="H91" s="58"/>
    </row>
    <row r="92" spans="1:8" ht="21.75" customHeight="1">
      <c r="A92" s="334" t="s">
        <v>979</v>
      </c>
      <c r="B92" s="334"/>
      <c r="C92" s="334"/>
      <c r="D92" s="334"/>
      <c r="E92" s="334"/>
      <c r="F92" s="334"/>
      <c r="G92" s="334"/>
      <c r="H92" s="335"/>
    </row>
    <row r="93" spans="1:8" ht="22.5" customHeight="1">
      <c r="A93" s="336" t="s">
        <v>133</v>
      </c>
      <c r="B93" s="337"/>
      <c r="C93" s="337"/>
      <c r="D93" s="337"/>
      <c r="E93" s="337"/>
      <c r="F93" s="337"/>
      <c r="G93" s="337"/>
      <c r="H93" s="337"/>
    </row>
    <row r="94" spans="1:8" ht="21.75" customHeight="1">
      <c r="A94" s="337"/>
      <c r="B94" s="337"/>
      <c r="C94" s="337"/>
      <c r="D94" s="337"/>
      <c r="E94" s="337"/>
      <c r="F94" s="337"/>
      <c r="G94" s="337"/>
      <c r="H94" s="337"/>
    </row>
    <row r="95" spans="1:8" ht="21.75" customHeight="1">
      <c r="A95" s="58"/>
      <c r="B95" s="59"/>
      <c r="C95" s="60"/>
      <c r="D95" s="61"/>
      <c r="E95" s="58"/>
      <c r="F95" s="58"/>
      <c r="G95" s="58"/>
      <c r="H95" s="58"/>
    </row>
    <row r="96" spans="1:8" ht="21.75" customHeight="1">
      <c r="A96" s="40" t="s">
        <v>1498</v>
      </c>
      <c r="B96" s="41" t="s">
        <v>1595</v>
      </c>
      <c r="C96" s="42" t="s">
        <v>389</v>
      </c>
      <c r="D96" s="94" t="s">
        <v>1592</v>
      </c>
      <c r="E96" s="40" t="s">
        <v>376</v>
      </c>
      <c r="F96" s="40" t="s">
        <v>152</v>
      </c>
      <c r="G96" s="40" t="s">
        <v>153</v>
      </c>
      <c r="H96" s="40" t="s">
        <v>377</v>
      </c>
    </row>
    <row r="97" spans="1:8" ht="21.75" customHeight="1">
      <c r="A97" s="95" t="s">
        <v>382</v>
      </c>
      <c r="B97" s="96" t="s">
        <v>383</v>
      </c>
      <c r="C97" s="97" t="s">
        <v>384</v>
      </c>
      <c r="D97" s="98" t="s">
        <v>374</v>
      </c>
      <c r="E97" s="99"/>
      <c r="F97" s="99"/>
      <c r="G97" s="99"/>
      <c r="H97" s="99"/>
    </row>
    <row r="98" spans="1:8" ht="21.75" customHeight="1">
      <c r="A98" s="37" t="s">
        <v>385</v>
      </c>
      <c r="B98" s="37" t="s">
        <v>386</v>
      </c>
      <c r="C98" s="14" t="s">
        <v>387</v>
      </c>
      <c r="D98" s="38" t="s">
        <v>388</v>
      </c>
      <c r="E98" s="105">
        <f>SUM(E99:E100)</f>
        <v>14000</v>
      </c>
      <c r="F98" s="105">
        <f>SUM(F99:F100)</f>
        <v>9292.630000000001</v>
      </c>
      <c r="G98" s="105">
        <f>SUM(G99:G100)</f>
        <v>14000</v>
      </c>
      <c r="H98" s="105">
        <f>IF(E98=0,,F98/E98*100)</f>
        <v>66.37592857142857</v>
      </c>
    </row>
    <row r="99" spans="1:8" ht="21.75" customHeight="1">
      <c r="A99" s="68">
        <v>633</v>
      </c>
      <c r="B99" s="73" t="s">
        <v>198</v>
      </c>
      <c r="C99" s="32" t="s">
        <v>892</v>
      </c>
      <c r="D99" s="69" t="s">
        <v>1146</v>
      </c>
      <c r="E99" s="46">
        <v>7100</v>
      </c>
      <c r="F99" s="45">
        <v>7311.39</v>
      </c>
      <c r="G99" s="45">
        <v>11300</v>
      </c>
      <c r="H99" s="45">
        <f>IF(E99=0,,F99/E99*100)</f>
        <v>102.97732394366197</v>
      </c>
    </row>
    <row r="100" spans="1:8" ht="21.75" customHeight="1">
      <c r="A100" s="68">
        <v>637</v>
      </c>
      <c r="B100" s="73" t="s">
        <v>1597</v>
      </c>
      <c r="C100" s="32" t="s">
        <v>892</v>
      </c>
      <c r="D100" s="69" t="s">
        <v>988</v>
      </c>
      <c r="E100" s="46">
        <v>6900</v>
      </c>
      <c r="F100" s="45">
        <v>1981.24</v>
      </c>
      <c r="G100" s="45">
        <v>2700</v>
      </c>
      <c r="H100" s="45">
        <f>IF(E100=0,,F100/E100*100)</f>
        <v>28.713623188405794</v>
      </c>
    </row>
    <row r="101" spans="1:8" ht="21.75" customHeight="1">
      <c r="A101" s="48"/>
      <c r="B101" s="103"/>
      <c r="C101" s="104" t="s">
        <v>892</v>
      </c>
      <c r="D101" s="48" t="s">
        <v>378</v>
      </c>
      <c r="E101" s="50">
        <f>SUM(E98)</f>
        <v>14000</v>
      </c>
      <c r="F101" s="50">
        <f>SUM(F98)</f>
        <v>9292.630000000001</v>
      </c>
      <c r="G101" s="50">
        <f>SUM(G98)</f>
        <v>14000</v>
      </c>
      <c r="H101" s="50">
        <f>IF(E101=0,,F101/E101*100)</f>
        <v>66.37592857142857</v>
      </c>
    </row>
    <row r="102" spans="1:8" ht="21.75" customHeight="1">
      <c r="A102" s="58"/>
      <c r="B102" s="59"/>
      <c r="C102" s="60"/>
      <c r="D102" s="61"/>
      <c r="E102" s="58"/>
      <c r="F102" s="58"/>
      <c r="G102" s="58"/>
      <c r="H102" s="58"/>
    </row>
    <row r="103" spans="1:8" ht="21.75" customHeight="1">
      <c r="A103" s="334" t="s">
        <v>979</v>
      </c>
      <c r="B103" s="334"/>
      <c r="C103" s="334"/>
      <c r="D103" s="334"/>
      <c r="E103" s="334"/>
      <c r="F103" s="334"/>
      <c r="G103" s="334"/>
      <c r="H103" s="335"/>
    </row>
    <row r="104" spans="1:8" ht="8.25">
      <c r="A104" s="336" t="s">
        <v>134</v>
      </c>
      <c r="B104" s="337"/>
      <c r="C104" s="337"/>
      <c r="D104" s="337"/>
      <c r="E104" s="337"/>
      <c r="F104" s="337"/>
      <c r="G104" s="337"/>
      <c r="H104" s="337"/>
    </row>
    <row r="105" spans="1:8" ht="21.75" customHeight="1">
      <c r="A105" s="337"/>
      <c r="B105" s="337"/>
      <c r="C105" s="337"/>
      <c r="D105" s="337"/>
      <c r="E105" s="337"/>
      <c r="F105" s="337"/>
      <c r="G105" s="337"/>
      <c r="H105" s="337"/>
    </row>
    <row r="106" spans="1:8" ht="21.75" customHeight="1">
      <c r="A106" s="58"/>
      <c r="B106" s="59"/>
      <c r="C106" s="60"/>
      <c r="D106" s="61"/>
      <c r="E106" s="58"/>
      <c r="F106" s="58"/>
      <c r="G106" s="58"/>
      <c r="H106" s="58"/>
    </row>
    <row r="107" spans="1:8" ht="21.75" customHeight="1">
      <c r="A107" s="18" t="s">
        <v>634</v>
      </c>
      <c r="B107" s="41" t="s">
        <v>199</v>
      </c>
      <c r="C107" s="42" t="s">
        <v>389</v>
      </c>
      <c r="D107" s="94" t="s">
        <v>1596</v>
      </c>
      <c r="E107" s="40" t="s">
        <v>376</v>
      </c>
      <c r="F107" s="40" t="s">
        <v>152</v>
      </c>
      <c r="G107" s="40" t="s">
        <v>153</v>
      </c>
      <c r="H107" s="40" t="s">
        <v>377</v>
      </c>
    </row>
    <row r="108" spans="1:8" ht="21.75" customHeight="1">
      <c r="A108" s="95" t="s">
        <v>382</v>
      </c>
      <c r="B108" s="96" t="s">
        <v>383</v>
      </c>
      <c r="C108" s="97" t="s">
        <v>384</v>
      </c>
      <c r="D108" s="98" t="s">
        <v>374</v>
      </c>
      <c r="E108" s="99"/>
      <c r="F108" s="99"/>
      <c r="G108" s="99"/>
      <c r="H108" s="99"/>
    </row>
    <row r="109" spans="1:8" ht="21.75" customHeight="1">
      <c r="A109" s="37" t="s">
        <v>266</v>
      </c>
      <c r="B109" s="37" t="s">
        <v>267</v>
      </c>
      <c r="C109" s="14" t="s">
        <v>387</v>
      </c>
      <c r="D109" s="15" t="s">
        <v>991</v>
      </c>
      <c r="E109" s="39">
        <f>SUM(E110:E110)</f>
        <v>900</v>
      </c>
      <c r="F109" s="39">
        <f>SUM(F110:F110)</f>
        <v>743.48</v>
      </c>
      <c r="G109" s="39">
        <f>SUM(G110:G110)</f>
        <v>744</v>
      </c>
      <c r="H109" s="39">
        <f>IF(E109=0,,F109/E109*100)</f>
        <v>82.60888888888888</v>
      </c>
    </row>
    <row r="110" spans="1:8" ht="21.75" customHeight="1">
      <c r="A110" s="32">
        <v>600</v>
      </c>
      <c r="B110" s="73" t="s">
        <v>200</v>
      </c>
      <c r="C110" s="32" t="s">
        <v>892</v>
      </c>
      <c r="D110" s="33" t="s">
        <v>1598</v>
      </c>
      <c r="E110" s="66">
        <v>900</v>
      </c>
      <c r="F110" s="66">
        <v>743.48</v>
      </c>
      <c r="G110" s="45">
        <v>744</v>
      </c>
      <c r="H110" s="45">
        <f>IF(E110=0,,F110/E110*100)</f>
        <v>82.60888888888888</v>
      </c>
    </row>
    <row r="111" spans="1:8" ht="21.75" customHeight="1">
      <c r="A111" s="48"/>
      <c r="B111" s="103"/>
      <c r="C111" s="104" t="s">
        <v>892</v>
      </c>
      <c r="D111" s="48" t="s">
        <v>378</v>
      </c>
      <c r="E111" s="50">
        <f>SUM(E109)</f>
        <v>900</v>
      </c>
      <c r="F111" s="50">
        <f>SUM(F109)</f>
        <v>743.48</v>
      </c>
      <c r="G111" s="50">
        <f>SUM(G109)</f>
        <v>744</v>
      </c>
      <c r="H111" s="50">
        <f>IF(E111=0,,F111/E111*100)</f>
        <v>82.60888888888888</v>
      </c>
    </row>
    <row r="112" ht="21.75" customHeight="1"/>
    <row r="113" spans="1:8" ht="21.75" customHeight="1">
      <c r="A113" s="334" t="s">
        <v>979</v>
      </c>
      <c r="B113" s="334"/>
      <c r="C113" s="334"/>
      <c r="D113" s="334"/>
      <c r="E113" s="334"/>
      <c r="F113" s="334"/>
      <c r="G113" s="334"/>
      <c r="H113" s="335"/>
    </row>
    <row r="114" spans="1:8" ht="16.5" customHeight="1">
      <c r="A114" s="336" t="s">
        <v>135</v>
      </c>
      <c r="B114" s="337"/>
      <c r="C114" s="337"/>
      <c r="D114" s="337"/>
      <c r="E114" s="337"/>
      <c r="F114" s="337"/>
      <c r="G114" s="337"/>
      <c r="H114" s="337"/>
    </row>
    <row r="115" spans="1:8" ht="21.75" customHeight="1">
      <c r="A115" s="337"/>
      <c r="B115" s="337"/>
      <c r="C115" s="337"/>
      <c r="D115" s="337"/>
      <c r="E115" s="337"/>
      <c r="F115" s="337"/>
      <c r="G115" s="337"/>
      <c r="H115" s="337"/>
    </row>
    <row r="118" spans="1:8" ht="21.75" customHeight="1">
      <c r="A118" s="378" t="s">
        <v>1558</v>
      </c>
      <c r="B118" s="378"/>
      <c r="C118" s="378"/>
      <c r="D118" s="378"/>
      <c r="E118" s="368">
        <v>2014</v>
      </c>
      <c r="F118" s="368"/>
      <c r="G118" s="368"/>
      <c r="H118" s="369"/>
    </row>
    <row r="119" spans="1:8" ht="21.75" customHeight="1">
      <c r="A119" s="86" t="s">
        <v>382</v>
      </c>
      <c r="B119" s="37" t="s">
        <v>383</v>
      </c>
      <c r="C119" s="14" t="s">
        <v>384</v>
      </c>
      <c r="D119" s="15" t="s">
        <v>374</v>
      </c>
      <c r="E119" s="86" t="s">
        <v>1115</v>
      </c>
      <c r="F119" s="86" t="s">
        <v>1116</v>
      </c>
      <c r="G119" s="86" t="s">
        <v>381</v>
      </c>
      <c r="H119" s="86" t="s">
        <v>378</v>
      </c>
    </row>
    <row r="120" spans="1:8" ht="21.75" customHeight="1">
      <c r="A120" s="106" t="s">
        <v>1119</v>
      </c>
      <c r="B120" s="359" t="s">
        <v>1560</v>
      </c>
      <c r="C120" s="362" t="s">
        <v>389</v>
      </c>
      <c r="D120" s="365" t="s">
        <v>1561</v>
      </c>
      <c r="E120" s="107">
        <f>SUM(E24)</f>
        <v>13150</v>
      </c>
      <c r="F120" s="107"/>
      <c r="G120" s="107"/>
      <c r="H120" s="107">
        <f>SUM(E120:G120)</f>
        <v>13150</v>
      </c>
    </row>
    <row r="121" spans="1:8" ht="21.75" customHeight="1">
      <c r="A121" s="106" t="s">
        <v>1121</v>
      </c>
      <c r="B121" s="360"/>
      <c r="C121" s="363"/>
      <c r="D121" s="366"/>
      <c r="E121" s="110">
        <f>SUM(F24)</f>
        <v>13405.080000000002</v>
      </c>
      <c r="F121" s="110"/>
      <c r="G121" s="110"/>
      <c r="H121" s="107">
        <f>SUM(E121:G121)</f>
        <v>13405.080000000002</v>
      </c>
    </row>
    <row r="122" spans="1:8" ht="21.75" customHeight="1">
      <c r="A122" s="106" t="s">
        <v>1122</v>
      </c>
      <c r="B122" s="361"/>
      <c r="C122" s="364"/>
      <c r="D122" s="367"/>
      <c r="E122" s="110">
        <f>IF(E121=0,,E121/E120*100)</f>
        <v>101.93977186311788</v>
      </c>
      <c r="F122" s="110">
        <f>IF(F121=0,,F121/F120*100)</f>
        <v>0</v>
      </c>
      <c r="G122" s="110">
        <f>IF(G121=0,,G121/G120*100)</f>
        <v>0</v>
      </c>
      <c r="H122" s="110">
        <f>IF(H121=0,,H121/H120*100)</f>
        <v>101.93977186311788</v>
      </c>
    </row>
    <row r="123" spans="1:8" ht="21.75" customHeight="1">
      <c r="A123" s="106" t="s">
        <v>1119</v>
      </c>
      <c r="B123" s="359" t="s">
        <v>1568</v>
      </c>
      <c r="C123" s="362" t="s">
        <v>389</v>
      </c>
      <c r="D123" s="365" t="s">
        <v>408</v>
      </c>
      <c r="E123" s="110">
        <f>SUM(E43)</f>
        <v>18835</v>
      </c>
      <c r="F123" s="110"/>
      <c r="G123" s="110"/>
      <c r="H123" s="110">
        <f>SUM(E123:G123)</f>
        <v>18835</v>
      </c>
    </row>
    <row r="124" spans="1:8" ht="21.75" customHeight="1">
      <c r="A124" s="106" t="s">
        <v>1121</v>
      </c>
      <c r="B124" s="360"/>
      <c r="C124" s="363"/>
      <c r="D124" s="366"/>
      <c r="E124" s="110">
        <f>SUM(F43)</f>
        <v>18529.38</v>
      </c>
      <c r="F124" s="110"/>
      <c r="G124" s="110"/>
      <c r="H124" s="110">
        <f>SUM(E124:G124)</f>
        <v>18529.38</v>
      </c>
    </row>
    <row r="125" spans="1:8" ht="21.75" customHeight="1">
      <c r="A125" s="106" t="s">
        <v>1122</v>
      </c>
      <c r="B125" s="361"/>
      <c r="C125" s="364"/>
      <c r="D125" s="367"/>
      <c r="E125" s="110">
        <f>IF(E124=0,,E124/E123*100)</f>
        <v>98.37738253251925</v>
      </c>
      <c r="F125" s="110">
        <f>IF(F124=0,,F124/F123*100)</f>
        <v>0</v>
      </c>
      <c r="G125" s="110">
        <f>IF(G124=0,,G124/G123*100)</f>
        <v>0</v>
      </c>
      <c r="H125" s="110">
        <f>IF(H124=0,,H124/H123*100)</f>
        <v>98.37738253251925</v>
      </c>
    </row>
    <row r="126" spans="1:8" ht="21.75" customHeight="1">
      <c r="A126" s="106" t="s">
        <v>1119</v>
      </c>
      <c r="B126" s="359" t="s">
        <v>1582</v>
      </c>
      <c r="C126" s="362" t="s">
        <v>389</v>
      </c>
      <c r="D126" s="365" t="s">
        <v>1289</v>
      </c>
      <c r="E126" s="110">
        <f>SUM(E62)</f>
        <v>22775</v>
      </c>
      <c r="F126" s="110"/>
      <c r="G126" s="110"/>
      <c r="H126" s="110">
        <f>SUM(E126:G126)</f>
        <v>22775</v>
      </c>
    </row>
    <row r="127" spans="1:8" ht="21.75" customHeight="1">
      <c r="A127" s="106" t="s">
        <v>1121</v>
      </c>
      <c r="B127" s="360"/>
      <c r="C127" s="363"/>
      <c r="D127" s="366"/>
      <c r="E127" s="110">
        <f>SUM(F62)</f>
        <v>22776</v>
      </c>
      <c r="F127" s="110"/>
      <c r="G127" s="110"/>
      <c r="H127" s="110">
        <f>SUM(E127:G127)</f>
        <v>22776</v>
      </c>
    </row>
    <row r="128" spans="1:8" ht="21.75" customHeight="1">
      <c r="A128" s="106" t="s">
        <v>1122</v>
      </c>
      <c r="B128" s="361"/>
      <c r="C128" s="364"/>
      <c r="D128" s="367"/>
      <c r="E128" s="110">
        <f>IF(E127=0,,E127/E126*100)</f>
        <v>100.00439077936333</v>
      </c>
      <c r="F128" s="110">
        <f>IF(F127=0,,F127/F126*100)</f>
        <v>0</v>
      </c>
      <c r="G128" s="110">
        <f>IF(G127=0,,G127/G126*100)</f>
        <v>0</v>
      </c>
      <c r="H128" s="110">
        <f>IF(H127=0,,H127/H126*100)</f>
        <v>100.00439077936333</v>
      </c>
    </row>
    <row r="129" spans="1:8" ht="21.75" customHeight="1">
      <c r="A129" s="106" t="s">
        <v>1119</v>
      </c>
      <c r="B129" s="359" t="s">
        <v>1585</v>
      </c>
      <c r="C129" s="362" t="s">
        <v>389</v>
      </c>
      <c r="D129" s="365" t="s">
        <v>196</v>
      </c>
      <c r="E129" s="110">
        <f>SUM(E71:E72)</f>
        <v>2600</v>
      </c>
      <c r="F129" s="110"/>
      <c r="G129" s="110"/>
      <c r="H129" s="110">
        <f>SUM(E129:G129)</f>
        <v>2600</v>
      </c>
    </row>
    <row r="130" spans="1:8" ht="21.75" customHeight="1">
      <c r="A130" s="106" t="s">
        <v>1121</v>
      </c>
      <c r="B130" s="379"/>
      <c r="C130" s="363"/>
      <c r="D130" s="366"/>
      <c r="E130" s="110">
        <f>SUM(F71:F72)</f>
        <v>2617.89</v>
      </c>
      <c r="F130" s="110"/>
      <c r="G130" s="110"/>
      <c r="H130" s="110">
        <f>SUM(E130:G130)</f>
        <v>2617.89</v>
      </c>
    </row>
    <row r="131" spans="1:8" ht="21.75" customHeight="1">
      <c r="A131" s="106" t="s">
        <v>1122</v>
      </c>
      <c r="B131" s="380"/>
      <c r="C131" s="364"/>
      <c r="D131" s="367"/>
      <c r="E131" s="110">
        <f>IF(E129=0,,E130/E129*100)</f>
        <v>100.6880769230769</v>
      </c>
      <c r="F131" s="110">
        <f>IF(F129=0,,F130/F129*100)</f>
        <v>0</v>
      </c>
      <c r="G131" s="110">
        <f>IF(G129=0,,G130/G129*100)</f>
        <v>0</v>
      </c>
      <c r="H131" s="110">
        <f>IF(H129=0,,H130/H129*100)</f>
        <v>100.6880769230769</v>
      </c>
    </row>
    <row r="132" spans="1:8" ht="21.75" customHeight="1">
      <c r="A132" s="106" t="s">
        <v>1119</v>
      </c>
      <c r="B132" s="359" t="s">
        <v>1591</v>
      </c>
      <c r="C132" s="362" t="s">
        <v>389</v>
      </c>
      <c r="D132" s="365" t="s">
        <v>1586</v>
      </c>
      <c r="E132" s="110">
        <f>SUM(E82:E88)</f>
        <v>77400</v>
      </c>
      <c r="F132" s="110"/>
      <c r="G132" s="110">
        <f>SUM(E89)</f>
        <v>0</v>
      </c>
      <c r="H132" s="110">
        <f>SUM(E132:G132)</f>
        <v>77400</v>
      </c>
    </row>
    <row r="133" spans="1:8" ht="21.75" customHeight="1">
      <c r="A133" s="106" t="s">
        <v>1121</v>
      </c>
      <c r="B133" s="379"/>
      <c r="C133" s="363"/>
      <c r="D133" s="366"/>
      <c r="E133" s="110">
        <f>SUM(F82:F88)</f>
        <v>58223.14</v>
      </c>
      <c r="F133" s="110"/>
      <c r="G133" s="110">
        <f>SUM(F89)</f>
        <v>0</v>
      </c>
      <c r="H133" s="110">
        <f>SUM(E133:G133)</f>
        <v>58223.14</v>
      </c>
    </row>
    <row r="134" spans="1:8" ht="21.75" customHeight="1">
      <c r="A134" s="106" t="s">
        <v>1122</v>
      </c>
      <c r="B134" s="380"/>
      <c r="C134" s="364"/>
      <c r="D134" s="367"/>
      <c r="E134" s="110">
        <f>IF(E133=0,,E133/E132*100)</f>
        <v>75.22369509043928</v>
      </c>
      <c r="F134" s="110">
        <f>IF(F133=0,,F133/F132*100)</f>
        <v>0</v>
      </c>
      <c r="G134" s="110">
        <f>IF(G133=0,,G133/G132*100)</f>
        <v>0</v>
      </c>
      <c r="H134" s="110">
        <f>IF(H133=0,,H133/H132*100)</f>
        <v>75.22369509043928</v>
      </c>
    </row>
    <row r="135" spans="1:8" ht="21.75" customHeight="1">
      <c r="A135" s="106" t="s">
        <v>1119</v>
      </c>
      <c r="B135" s="359" t="s">
        <v>1595</v>
      </c>
      <c r="C135" s="362" t="s">
        <v>389</v>
      </c>
      <c r="D135" s="365" t="s">
        <v>1592</v>
      </c>
      <c r="E135" s="110">
        <f>SUM(E101)</f>
        <v>14000</v>
      </c>
      <c r="F135" s="110"/>
      <c r="G135" s="110"/>
      <c r="H135" s="110">
        <f>SUM(E135:G135)</f>
        <v>14000</v>
      </c>
    </row>
    <row r="136" spans="1:8" ht="21.75" customHeight="1">
      <c r="A136" s="106" t="s">
        <v>1121</v>
      </c>
      <c r="B136" s="360"/>
      <c r="C136" s="363"/>
      <c r="D136" s="366"/>
      <c r="E136" s="110">
        <f>SUM(F99:F100)</f>
        <v>9292.630000000001</v>
      </c>
      <c r="F136" s="110"/>
      <c r="G136" s="110"/>
      <c r="H136" s="110">
        <f>SUM(E136:G136)</f>
        <v>9292.630000000001</v>
      </c>
    </row>
    <row r="137" spans="1:8" ht="21.75" customHeight="1">
      <c r="A137" s="106" t="s">
        <v>1122</v>
      </c>
      <c r="B137" s="361"/>
      <c r="C137" s="364"/>
      <c r="D137" s="367"/>
      <c r="E137" s="110">
        <f>IF(E135=0,,E136/E135*100)</f>
        <v>66.37592857142857</v>
      </c>
      <c r="F137" s="110">
        <f>IF(F136=0,,F136/F135*100)</f>
        <v>0</v>
      </c>
      <c r="G137" s="110">
        <f>IF(G136=0,,G136/G135*100)</f>
        <v>0</v>
      </c>
      <c r="H137" s="110">
        <f>IF(H135=0,,H136/H135*100)</f>
        <v>66.37592857142857</v>
      </c>
    </row>
    <row r="138" spans="1:8" ht="21.75" customHeight="1">
      <c r="A138" s="106" t="s">
        <v>1119</v>
      </c>
      <c r="B138" s="359" t="s">
        <v>199</v>
      </c>
      <c r="C138" s="362" t="s">
        <v>389</v>
      </c>
      <c r="D138" s="365" t="s">
        <v>1596</v>
      </c>
      <c r="E138" s="110">
        <f>SUM(E111)</f>
        <v>900</v>
      </c>
      <c r="F138" s="110"/>
      <c r="G138" s="110"/>
      <c r="H138" s="110">
        <f>SUM(E138:G138)</f>
        <v>900</v>
      </c>
    </row>
    <row r="139" spans="1:8" ht="21.75" customHeight="1">
      <c r="A139" s="106" t="s">
        <v>1121</v>
      </c>
      <c r="B139" s="360"/>
      <c r="C139" s="363"/>
      <c r="D139" s="366"/>
      <c r="E139" s="110">
        <f>SUM(F111)</f>
        <v>743.48</v>
      </c>
      <c r="F139" s="110"/>
      <c r="G139" s="110"/>
      <c r="H139" s="110">
        <f>SUM(E139:G139)</f>
        <v>743.48</v>
      </c>
    </row>
    <row r="140" spans="1:8" ht="21.75" customHeight="1">
      <c r="A140" s="106" t="s">
        <v>1122</v>
      </c>
      <c r="B140" s="361"/>
      <c r="C140" s="364"/>
      <c r="D140" s="367"/>
      <c r="E140" s="110">
        <f>IF(E139=0,,E139/E138*100)</f>
        <v>82.60888888888888</v>
      </c>
      <c r="F140" s="110">
        <f>IF(F139=0,,F139/F138*100)</f>
        <v>0</v>
      </c>
      <c r="G140" s="110">
        <f>IF(G139=0,,G139/G138*100)</f>
        <v>0</v>
      </c>
      <c r="H140" s="110">
        <f>IF(H139=0,,H139/H138*100)</f>
        <v>82.60888888888888</v>
      </c>
    </row>
    <row r="141" spans="1:8" ht="21.75" customHeight="1">
      <c r="A141" s="111" t="s">
        <v>1119</v>
      </c>
      <c r="B141" s="112"/>
      <c r="C141" s="111"/>
      <c r="D141" s="48" t="s">
        <v>154</v>
      </c>
      <c r="E141" s="113">
        <f aca="true" t="shared" si="4" ref="E141:G142">SUM(E138,E135,E132,E126,E129,E123,E120)</f>
        <v>149660</v>
      </c>
      <c r="F141" s="113">
        <f t="shared" si="4"/>
        <v>0</v>
      </c>
      <c r="G141" s="113">
        <f t="shared" si="4"/>
        <v>0</v>
      </c>
      <c r="H141" s="113">
        <f>SUM(E141:G141)</f>
        <v>149660</v>
      </c>
    </row>
    <row r="142" spans="1:8" ht="21.75" customHeight="1">
      <c r="A142" s="111" t="s">
        <v>1121</v>
      </c>
      <c r="B142" s="112"/>
      <c r="C142" s="111"/>
      <c r="D142" s="48" t="s">
        <v>155</v>
      </c>
      <c r="E142" s="113">
        <f t="shared" si="4"/>
        <v>125587.6</v>
      </c>
      <c r="F142" s="113">
        <f t="shared" si="4"/>
        <v>0</v>
      </c>
      <c r="G142" s="113">
        <f t="shared" si="4"/>
        <v>0</v>
      </c>
      <c r="H142" s="113">
        <f>SUM(E142:G142)</f>
        <v>125587.6</v>
      </c>
    </row>
    <row r="143" spans="1:8" ht="21.75" customHeight="1">
      <c r="A143" s="111" t="s">
        <v>1122</v>
      </c>
      <c r="B143" s="112"/>
      <c r="C143" s="111"/>
      <c r="D143" s="48" t="s">
        <v>1123</v>
      </c>
      <c r="E143" s="113">
        <f>IF(E142=0,,E142/E141*100)</f>
        <v>83.91527462247763</v>
      </c>
      <c r="F143" s="113">
        <f>IF(F142=0,,F142/F141*100)</f>
        <v>0</v>
      </c>
      <c r="G143" s="113">
        <f>IF(G142=0,,G142/G141*100)</f>
        <v>0</v>
      </c>
      <c r="H143" s="113">
        <f>IF(H142=0,,H142/H141*100)</f>
        <v>83.91527462247763</v>
      </c>
    </row>
    <row r="144" spans="1:7" ht="8.25">
      <c r="A144" s="115"/>
      <c r="B144" s="52"/>
      <c r="C144" s="51"/>
      <c r="D144" s="115"/>
      <c r="E144" s="115"/>
      <c r="F144" s="115"/>
      <c r="G144" s="116"/>
    </row>
    <row r="145" spans="1:7" ht="8.25">
      <c r="A145" s="115" t="s">
        <v>1119</v>
      </c>
      <c r="B145" s="52" t="s">
        <v>154</v>
      </c>
      <c r="C145" s="51"/>
      <c r="D145" s="115"/>
      <c r="E145" s="115"/>
      <c r="F145" s="115"/>
      <c r="G145" s="116"/>
    </row>
    <row r="146" spans="1:7" ht="8.25">
      <c r="A146" s="115" t="s">
        <v>1121</v>
      </c>
      <c r="B146" s="52" t="s">
        <v>155</v>
      </c>
      <c r="C146" s="51"/>
      <c r="D146" s="115"/>
      <c r="E146" s="115"/>
      <c r="F146" s="115"/>
      <c r="G146" s="116"/>
    </row>
    <row r="147" spans="1:7" ht="8.25">
      <c r="A147" s="115" t="s">
        <v>1122</v>
      </c>
      <c r="B147" s="52" t="s">
        <v>1123</v>
      </c>
      <c r="C147" s="51"/>
      <c r="D147" s="115"/>
      <c r="E147" s="115"/>
      <c r="F147" s="115"/>
      <c r="G147" s="116"/>
    </row>
    <row r="148" spans="1:7" ht="8.25">
      <c r="A148" s="115"/>
      <c r="B148" s="52"/>
      <c r="C148" s="51"/>
      <c r="D148" s="115"/>
      <c r="E148" s="115"/>
      <c r="F148" s="115"/>
      <c r="G148" s="116"/>
    </row>
    <row r="149" spans="1:7" ht="8.25">
      <c r="A149" s="334" t="s">
        <v>375</v>
      </c>
      <c r="B149" s="334"/>
      <c r="C149" s="334"/>
      <c r="D149" s="334"/>
      <c r="E149" s="334"/>
      <c r="F149" s="334"/>
      <c r="G149" s="334"/>
    </row>
    <row r="150" spans="1:8" ht="8.25" customHeight="1">
      <c r="A150" s="336" t="s">
        <v>136</v>
      </c>
      <c r="B150" s="337"/>
      <c r="C150" s="337"/>
      <c r="D150" s="337"/>
      <c r="E150" s="337"/>
      <c r="F150" s="337"/>
      <c r="G150" s="337"/>
      <c r="H150" s="377"/>
    </row>
    <row r="151" spans="1:8" ht="8.25" customHeight="1">
      <c r="A151" s="337"/>
      <c r="B151" s="337"/>
      <c r="C151" s="337"/>
      <c r="D151" s="337"/>
      <c r="E151" s="337"/>
      <c r="F151" s="337"/>
      <c r="G151" s="337"/>
      <c r="H151" s="377"/>
    </row>
    <row r="152" spans="1:8" ht="19.5" customHeight="1">
      <c r="A152" s="337"/>
      <c r="B152" s="337"/>
      <c r="C152" s="337"/>
      <c r="D152" s="337"/>
      <c r="E152" s="337"/>
      <c r="F152" s="337"/>
      <c r="G152" s="337"/>
      <c r="H152" s="377"/>
    </row>
    <row r="153" spans="1:8" ht="8.25" customHeight="1">
      <c r="A153" s="337"/>
      <c r="B153" s="337"/>
      <c r="C153" s="337"/>
      <c r="D153" s="337"/>
      <c r="E153" s="337"/>
      <c r="F153" s="337"/>
      <c r="G153" s="337"/>
      <c r="H153" s="377"/>
    </row>
    <row r="156" spans="1:5" ht="8.25">
      <c r="A156" s="358" t="s">
        <v>389</v>
      </c>
      <c r="B156" s="358"/>
      <c r="C156" s="358" t="s">
        <v>1561</v>
      </c>
      <c r="D156" s="358"/>
      <c r="E156" s="358"/>
    </row>
    <row r="157" spans="1:5" ht="8.25">
      <c r="A157" s="117" t="s">
        <v>1124</v>
      </c>
      <c r="B157" s="117"/>
      <c r="C157" s="358" t="s">
        <v>1599</v>
      </c>
      <c r="D157" s="358"/>
      <c r="E157" s="358"/>
    </row>
    <row r="158" spans="1:5" ht="8.25">
      <c r="A158" s="358" t="s">
        <v>1125</v>
      </c>
      <c r="B158" s="358"/>
      <c r="C158" s="358" t="s">
        <v>1277</v>
      </c>
      <c r="D158" s="358"/>
      <c r="E158" s="358"/>
    </row>
    <row r="159" spans="1:5" ht="8.25">
      <c r="A159" s="117" t="s">
        <v>1126</v>
      </c>
      <c r="B159" s="118" t="s">
        <v>1127</v>
      </c>
      <c r="C159" s="358" t="s">
        <v>1600</v>
      </c>
      <c r="D159" s="358"/>
      <c r="E159" s="358"/>
    </row>
    <row r="160" spans="1:8" ht="8.25">
      <c r="A160" s="370" t="s">
        <v>1128</v>
      </c>
      <c r="B160" s="370"/>
      <c r="C160" s="370"/>
      <c r="D160" s="373" t="s">
        <v>156</v>
      </c>
      <c r="E160" s="373"/>
      <c r="F160" s="373"/>
      <c r="G160" s="373"/>
      <c r="H160" s="373"/>
    </row>
    <row r="161" spans="1:8" ht="8.25">
      <c r="A161" s="358" t="s">
        <v>1129</v>
      </c>
      <c r="B161" s="358"/>
      <c r="C161" s="358"/>
      <c r="D161" s="371">
        <v>255</v>
      </c>
      <c r="E161" s="374"/>
      <c r="F161" s="374"/>
      <c r="G161" s="374"/>
      <c r="H161" s="374"/>
    </row>
    <row r="162" spans="1:8" ht="8.25">
      <c r="A162" s="358" t="s">
        <v>1130</v>
      </c>
      <c r="B162" s="358"/>
      <c r="C162" s="358"/>
      <c r="D162" s="371">
        <v>235</v>
      </c>
      <c r="E162" s="374"/>
      <c r="F162" s="374"/>
      <c r="G162" s="374"/>
      <c r="H162" s="374"/>
    </row>
    <row r="163" spans="1:8" ht="8.25">
      <c r="A163" s="358" t="s">
        <v>377</v>
      </c>
      <c r="B163" s="358"/>
      <c r="C163" s="358"/>
      <c r="D163" s="372">
        <f>IF(D161=0,,D162/D161*100)</f>
        <v>92.15686274509804</v>
      </c>
      <c r="E163" s="376"/>
      <c r="F163" s="376"/>
      <c r="G163" s="376"/>
      <c r="H163" s="376"/>
    </row>
    <row r="164" spans="1:5" ht="8.25">
      <c r="A164" s="121"/>
      <c r="B164" s="121"/>
      <c r="C164" s="121"/>
      <c r="D164" s="121"/>
      <c r="E164" s="121"/>
    </row>
    <row r="165" spans="1:5" ht="8.25">
      <c r="A165" s="117" t="s">
        <v>1126</v>
      </c>
      <c r="B165" s="118" t="s">
        <v>1127</v>
      </c>
      <c r="C165" s="358" t="s">
        <v>1601</v>
      </c>
      <c r="D165" s="358"/>
      <c r="E165" s="358"/>
    </row>
    <row r="166" spans="1:8" ht="8.25">
      <c r="A166" s="358" t="s">
        <v>1129</v>
      </c>
      <c r="B166" s="358"/>
      <c r="C166" s="358"/>
      <c r="D166" s="371">
        <v>100</v>
      </c>
      <c r="E166" s="374"/>
      <c r="F166" s="374"/>
      <c r="G166" s="374"/>
      <c r="H166" s="374"/>
    </row>
    <row r="167" spans="1:8" ht="8.25">
      <c r="A167" s="358" t="s">
        <v>1130</v>
      </c>
      <c r="B167" s="358"/>
      <c r="C167" s="358"/>
      <c r="D167" s="371">
        <v>98</v>
      </c>
      <c r="E167" s="374"/>
      <c r="F167" s="374"/>
      <c r="G167" s="374"/>
      <c r="H167" s="374"/>
    </row>
    <row r="168" spans="1:8" ht="8.25">
      <c r="A168" s="358" t="s">
        <v>377</v>
      </c>
      <c r="B168" s="358"/>
      <c r="C168" s="358"/>
      <c r="D168" s="372">
        <f>IF(D166=0,,D167/D166*100)</f>
        <v>98</v>
      </c>
      <c r="E168" s="376"/>
      <c r="F168" s="376"/>
      <c r="G168" s="376"/>
      <c r="H168" s="376"/>
    </row>
    <row r="169" spans="1:5" ht="8.25">
      <c r="A169" s="121"/>
      <c r="B169" s="121"/>
      <c r="C169" s="121"/>
      <c r="D169" s="121"/>
      <c r="E169" s="121"/>
    </row>
    <row r="170" spans="1:5" ht="8.25">
      <c r="A170" s="117" t="s">
        <v>1126</v>
      </c>
      <c r="B170" s="118" t="s">
        <v>1127</v>
      </c>
      <c r="C170" s="358" t="s">
        <v>1602</v>
      </c>
      <c r="D170" s="358"/>
      <c r="E170" s="358"/>
    </row>
    <row r="171" spans="1:8" ht="8.25">
      <c r="A171" s="358" t="s">
        <v>1129</v>
      </c>
      <c r="B171" s="358"/>
      <c r="C171" s="358"/>
      <c r="D171" s="371">
        <v>780</v>
      </c>
      <c r="E171" s="374"/>
      <c r="F171" s="374"/>
      <c r="G171" s="374"/>
      <c r="H171" s="374"/>
    </row>
    <row r="172" spans="1:8" ht="8.25">
      <c r="A172" s="358" t="s">
        <v>1130</v>
      </c>
      <c r="B172" s="358"/>
      <c r="C172" s="358"/>
      <c r="D172" s="371">
        <v>1050</v>
      </c>
      <c r="E172" s="374"/>
      <c r="F172" s="374"/>
      <c r="G172" s="374"/>
      <c r="H172" s="374"/>
    </row>
    <row r="173" spans="1:8" ht="8.25">
      <c r="A173" s="358" t="s">
        <v>377</v>
      </c>
      <c r="B173" s="358"/>
      <c r="C173" s="358"/>
      <c r="D173" s="372">
        <f>IF(D171=0,,D172/D171*100)</f>
        <v>134.6153846153846</v>
      </c>
      <c r="E173" s="376"/>
      <c r="F173" s="376"/>
      <c r="G173" s="376"/>
      <c r="H173" s="376"/>
    </row>
    <row r="174" spans="1:8" ht="8.25">
      <c r="A174" s="358"/>
      <c r="B174" s="358"/>
      <c r="C174" s="358"/>
      <c r="D174" s="371"/>
      <c r="E174" s="374"/>
      <c r="F174" s="374"/>
      <c r="G174" s="374"/>
      <c r="H174" s="374"/>
    </row>
    <row r="176" spans="1:7" ht="8.25">
      <c r="A176" s="334" t="s">
        <v>375</v>
      </c>
      <c r="B176" s="334"/>
      <c r="C176" s="334"/>
      <c r="D176" s="334"/>
      <c r="E176" s="334"/>
      <c r="F176" s="334"/>
      <c r="G176" s="334"/>
    </row>
    <row r="177" spans="1:8" ht="8.25" customHeight="1">
      <c r="A177" s="336" t="s">
        <v>483</v>
      </c>
      <c r="B177" s="337"/>
      <c r="C177" s="337"/>
      <c r="D177" s="337"/>
      <c r="E177" s="337"/>
      <c r="F177" s="337"/>
      <c r="G177" s="337"/>
      <c r="H177" s="377"/>
    </row>
    <row r="178" spans="1:8" ht="19.5" customHeight="1">
      <c r="A178" s="337"/>
      <c r="B178" s="337"/>
      <c r="C178" s="337"/>
      <c r="D178" s="337"/>
      <c r="E178" s="337"/>
      <c r="F178" s="337"/>
      <c r="G178" s="337"/>
      <c r="H178" s="377"/>
    </row>
    <row r="179" spans="1:8" ht="8.25" customHeight="1">
      <c r="A179" s="337"/>
      <c r="B179" s="337"/>
      <c r="C179" s="337"/>
      <c r="D179" s="337"/>
      <c r="E179" s="337"/>
      <c r="F179" s="337"/>
      <c r="G179" s="337"/>
      <c r="H179" s="377"/>
    </row>
    <row r="180" spans="1:8" ht="8.25" customHeight="1">
      <c r="A180" s="337"/>
      <c r="B180" s="337"/>
      <c r="C180" s="337"/>
      <c r="D180" s="337"/>
      <c r="E180" s="337"/>
      <c r="F180" s="337"/>
      <c r="G180" s="337"/>
      <c r="H180" s="377"/>
    </row>
    <row r="182" spans="1:5" ht="8.25">
      <c r="A182" s="358" t="s">
        <v>389</v>
      </c>
      <c r="B182" s="358"/>
      <c r="C182" s="358" t="s">
        <v>408</v>
      </c>
      <c r="D182" s="358"/>
      <c r="E182" s="358"/>
    </row>
    <row r="183" spans="1:5" ht="8.25">
      <c r="A183" s="117" t="s">
        <v>1124</v>
      </c>
      <c r="B183" s="117"/>
      <c r="C183" s="358" t="s">
        <v>1288</v>
      </c>
      <c r="D183" s="358"/>
      <c r="E183" s="358"/>
    </row>
    <row r="184" spans="1:5" ht="8.25">
      <c r="A184" s="358" t="s">
        <v>1125</v>
      </c>
      <c r="B184" s="358"/>
      <c r="C184" s="358" t="s">
        <v>1277</v>
      </c>
      <c r="D184" s="358"/>
      <c r="E184" s="358"/>
    </row>
    <row r="185" spans="1:5" ht="8.25">
      <c r="A185" s="117" t="s">
        <v>1126</v>
      </c>
      <c r="B185" s="118" t="s">
        <v>1127</v>
      </c>
      <c r="C185" s="358" t="s">
        <v>1603</v>
      </c>
      <c r="D185" s="358"/>
      <c r="E185" s="358"/>
    </row>
    <row r="186" spans="1:8" ht="8.25">
      <c r="A186" s="370" t="s">
        <v>1128</v>
      </c>
      <c r="B186" s="370"/>
      <c r="C186" s="370"/>
      <c r="D186" s="373" t="s">
        <v>156</v>
      </c>
      <c r="E186" s="373"/>
      <c r="F186" s="373"/>
      <c r="G186" s="373"/>
      <c r="H186" s="373"/>
    </row>
    <row r="187" spans="1:8" ht="8.25">
      <c r="A187" s="358" t="s">
        <v>1129</v>
      </c>
      <c r="B187" s="358"/>
      <c r="C187" s="358"/>
      <c r="D187" s="371">
        <v>3</v>
      </c>
      <c r="E187" s="374"/>
      <c r="F187" s="374"/>
      <c r="G187" s="374"/>
      <c r="H187" s="374"/>
    </row>
    <row r="188" spans="1:8" ht="8.25">
      <c r="A188" s="358" t="s">
        <v>1130</v>
      </c>
      <c r="B188" s="358"/>
      <c r="C188" s="358"/>
      <c r="D188" s="371">
        <v>3</v>
      </c>
      <c r="E188" s="374"/>
      <c r="F188" s="374"/>
      <c r="G188" s="374"/>
      <c r="H188" s="374"/>
    </row>
    <row r="189" spans="1:8" ht="8.25">
      <c r="A189" s="358" t="s">
        <v>377</v>
      </c>
      <c r="B189" s="358"/>
      <c r="C189" s="358"/>
      <c r="D189" s="372">
        <f>IF(D187=0,,D188/D187*100)</f>
        <v>100</v>
      </c>
      <c r="E189" s="376"/>
      <c r="F189" s="376"/>
      <c r="G189" s="376"/>
      <c r="H189" s="376"/>
    </row>
    <row r="190" spans="1:5" ht="8.25">
      <c r="A190" s="358"/>
      <c r="B190" s="358"/>
      <c r="C190" s="358"/>
      <c r="D190" s="121"/>
      <c r="E190" s="121"/>
    </row>
    <row r="192" spans="1:7" ht="8.25">
      <c r="A192" s="334" t="s">
        <v>375</v>
      </c>
      <c r="B192" s="334"/>
      <c r="C192" s="334"/>
      <c r="D192" s="334"/>
      <c r="E192" s="334"/>
      <c r="F192" s="334"/>
      <c r="G192" s="334"/>
    </row>
    <row r="193" spans="1:8" ht="8.25">
      <c r="A193" s="336" t="s">
        <v>1011</v>
      </c>
      <c r="B193" s="337"/>
      <c r="C193" s="337"/>
      <c r="D193" s="337"/>
      <c r="E193" s="337"/>
      <c r="F193" s="337"/>
      <c r="G193" s="337"/>
      <c r="H193" s="377"/>
    </row>
    <row r="194" spans="1:8" ht="8.25">
      <c r="A194" s="337"/>
      <c r="B194" s="337"/>
      <c r="C194" s="337"/>
      <c r="D194" s="337"/>
      <c r="E194" s="337"/>
      <c r="F194" s="337"/>
      <c r="G194" s="337"/>
      <c r="H194" s="377"/>
    </row>
    <row r="195" spans="1:8" ht="8.25">
      <c r="A195" s="337"/>
      <c r="B195" s="337"/>
      <c r="C195" s="337"/>
      <c r="D195" s="337"/>
      <c r="E195" s="337"/>
      <c r="F195" s="337"/>
      <c r="G195" s="337"/>
      <c r="H195" s="377"/>
    </row>
    <row r="196" spans="1:8" ht="8.25">
      <c r="A196" s="337"/>
      <c r="B196" s="337"/>
      <c r="C196" s="337"/>
      <c r="D196" s="337"/>
      <c r="E196" s="337"/>
      <c r="F196" s="337"/>
      <c r="G196" s="337"/>
      <c r="H196" s="377"/>
    </row>
    <row r="198" spans="1:5" ht="8.25">
      <c r="A198" s="358" t="s">
        <v>389</v>
      </c>
      <c r="B198" s="358"/>
      <c r="C198" s="358" t="s">
        <v>1289</v>
      </c>
      <c r="D198" s="358"/>
      <c r="E198" s="358"/>
    </row>
    <row r="199" spans="1:5" ht="8.25">
      <c r="A199" s="117" t="s">
        <v>1124</v>
      </c>
      <c r="B199" s="117"/>
      <c r="C199" s="358" t="s">
        <v>1604</v>
      </c>
      <c r="D199" s="358"/>
      <c r="E199" s="358"/>
    </row>
    <row r="200" spans="1:5" ht="8.25">
      <c r="A200" s="358" t="s">
        <v>1125</v>
      </c>
      <c r="B200" s="358"/>
      <c r="C200" s="358" t="s">
        <v>1277</v>
      </c>
      <c r="D200" s="358"/>
      <c r="E200" s="358"/>
    </row>
    <row r="201" spans="1:5" ht="8.25">
      <c r="A201" s="117" t="s">
        <v>1126</v>
      </c>
      <c r="B201" s="118" t="s">
        <v>1127</v>
      </c>
      <c r="C201" s="358" t="s">
        <v>1605</v>
      </c>
      <c r="D201" s="358"/>
      <c r="E201" s="358"/>
    </row>
    <row r="202" spans="1:8" ht="8.25">
      <c r="A202" s="370" t="s">
        <v>1128</v>
      </c>
      <c r="B202" s="370"/>
      <c r="C202" s="370"/>
      <c r="D202" s="373" t="s">
        <v>156</v>
      </c>
      <c r="E202" s="373"/>
      <c r="F202" s="373"/>
      <c r="G202" s="373"/>
      <c r="H202" s="373"/>
    </row>
    <row r="203" spans="1:8" ht="8.25">
      <c r="A203" s="358" t="s">
        <v>1129</v>
      </c>
      <c r="B203" s="358"/>
      <c r="C203" s="358"/>
      <c r="D203" s="371">
        <v>75</v>
      </c>
      <c r="E203" s="374"/>
      <c r="F203" s="374"/>
      <c r="G203" s="374"/>
      <c r="H203" s="374"/>
    </row>
    <row r="204" spans="1:8" ht="8.25">
      <c r="A204" s="358" t="s">
        <v>1130</v>
      </c>
      <c r="B204" s="358"/>
      <c r="C204" s="358"/>
      <c r="D204" s="371">
        <v>98</v>
      </c>
      <c r="E204" s="374"/>
      <c r="F204" s="374"/>
      <c r="G204" s="374"/>
      <c r="H204" s="374"/>
    </row>
    <row r="205" spans="1:8" ht="8.25">
      <c r="A205" s="358" t="s">
        <v>377</v>
      </c>
      <c r="B205" s="358"/>
      <c r="C205" s="358"/>
      <c r="D205" s="372">
        <f>IF(D203=0,,D204/D203*100)</f>
        <v>130.66666666666666</v>
      </c>
      <c r="E205" s="376"/>
      <c r="F205" s="376"/>
      <c r="G205" s="376"/>
      <c r="H205" s="376"/>
    </row>
    <row r="206" spans="1:5" ht="8.25">
      <c r="A206" s="358"/>
      <c r="B206" s="358"/>
      <c r="C206" s="358"/>
      <c r="D206" s="121"/>
      <c r="E206" s="121"/>
    </row>
    <row r="207" spans="1:5" ht="8.25">
      <c r="A207" s="117" t="s">
        <v>1126</v>
      </c>
      <c r="B207" s="118" t="s">
        <v>1127</v>
      </c>
      <c r="C207" s="358" t="s">
        <v>1606</v>
      </c>
      <c r="D207" s="358"/>
      <c r="E207" s="358"/>
    </row>
    <row r="208" spans="1:8" ht="8.25">
      <c r="A208" s="358" t="s">
        <v>1129</v>
      </c>
      <c r="B208" s="358"/>
      <c r="C208" s="358"/>
      <c r="D208" s="371">
        <v>100</v>
      </c>
      <c r="E208" s="374"/>
      <c r="F208" s="374"/>
      <c r="G208" s="374"/>
      <c r="H208" s="374"/>
    </row>
    <row r="209" spans="1:8" ht="8.25">
      <c r="A209" s="358" t="s">
        <v>1130</v>
      </c>
      <c r="B209" s="358"/>
      <c r="C209" s="358"/>
      <c r="D209" s="371">
        <v>99</v>
      </c>
      <c r="E209" s="374"/>
      <c r="F209" s="374"/>
      <c r="G209" s="374"/>
      <c r="H209" s="374"/>
    </row>
    <row r="210" spans="1:8" ht="8.25">
      <c r="A210" s="358" t="s">
        <v>377</v>
      </c>
      <c r="B210" s="358"/>
      <c r="C210" s="358"/>
      <c r="D210" s="372">
        <f>IF(D208=0,,D209/D208*100)</f>
        <v>99</v>
      </c>
      <c r="E210" s="376"/>
      <c r="F210" s="376"/>
      <c r="G210" s="376"/>
      <c r="H210" s="376"/>
    </row>
    <row r="211" spans="1:5" ht="8.25">
      <c r="A211" s="358"/>
      <c r="B211" s="358"/>
      <c r="C211" s="358"/>
      <c r="D211" s="121"/>
      <c r="E211" s="121"/>
    </row>
    <row r="212" spans="1:5" ht="8.25">
      <c r="A212" s="117" t="s">
        <v>1126</v>
      </c>
      <c r="B212" s="118" t="s">
        <v>1127</v>
      </c>
      <c r="C212" s="358" t="s">
        <v>1607</v>
      </c>
      <c r="D212" s="358"/>
      <c r="E212" s="358"/>
    </row>
    <row r="213" spans="1:8" ht="8.25">
      <c r="A213" s="358" t="s">
        <v>1129</v>
      </c>
      <c r="B213" s="358"/>
      <c r="C213" s="358"/>
      <c r="D213" s="371">
        <v>100</v>
      </c>
      <c r="E213" s="374"/>
      <c r="F213" s="374"/>
      <c r="G213" s="374"/>
      <c r="H213" s="374"/>
    </row>
    <row r="214" spans="1:8" ht="8.25">
      <c r="A214" s="358" t="s">
        <v>1130</v>
      </c>
      <c r="B214" s="358"/>
      <c r="C214" s="358"/>
      <c r="D214" s="371">
        <v>99</v>
      </c>
      <c r="E214" s="374"/>
      <c r="F214" s="374"/>
      <c r="G214" s="374"/>
      <c r="H214" s="374"/>
    </row>
    <row r="215" spans="1:8" ht="8.25">
      <c r="A215" s="358" t="s">
        <v>377</v>
      </c>
      <c r="B215" s="358"/>
      <c r="C215" s="358"/>
      <c r="D215" s="372">
        <f>IF(D213=0,,D214/D213*100)</f>
        <v>99</v>
      </c>
      <c r="E215" s="376"/>
      <c r="F215" s="376"/>
      <c r="G215" s="376"/>
      <c r="H215" s="376"/>
    </row>
    <row r="216" spans="1:5" ht="8.25">
      <c r="A216" s="358"/>
      <c r="B216" s="358"/>
      <c r="C216" s="358"/>
      <c r="D216" s="121"/>
      <c r="E216" s="121"/>
    </row>
    <row r="218" spans="1:7" ht="8.25">
      <c r="A218" s="334" t="s">
        <v>375</v>
      </c>
      <c r="B218" s="334"/>
      <c r="C218" s="334"/>
      <c r="D218" s="334"/>
      <c r="E218" s="334"/>
      <c r="F218" s="334"/>
      <c r="G218" s="334"/>
    </row>
    <row r="219" spans="1:8" ht="8.25">
      <c r="A219" s="336" t="s">
        <v>484</v>
      </c>
      <c r="B219" s="337"/>
      <c r="C219" s="337"/>
      <c r="D219" s="337"/>
      <c r="E219" s="337"/>
      <c r="F219" s="337"/>
      <c r="G219" s="337"/>
      <c r="H219" s="377"/>
    </row>
    <row r="220" spans="1:8" ht="21" customHeight="1">
      <c r="A220" s="337"/>
      <c r="B220" s="337"/>
      <c r="C220" s="337"/>
      <c r="D220" s="337"/>
      <c r="E220" s="337"/>
      <c r="F220" s="337"/>
      <c r="G220" s="337"/>
      <c r="H220" s="377"/>
    </row>
    <row r="221" spans="1:8" ht="8.25">
      <c r="A221" s="337"/>
      <c r="B221" s="337"/>
      <c r="C221" s="337"/>
      <c r="D221" s="337"/>
      <c r="E221" s="337"/>
      <c r="F221" s="337"/>
      <c r="G221" s="337"/>
      <c r="H221" s="377"/>
    </row>
    <row r="223" spans="1:5" ht="8.25">
      <c r="A223" s="358" t="s">
        <v>389</v>
      </c>
      <c r="B223" s="358"/>
      <c r="C223" s="358" t="s">
        <v>196</v>
      </c>
      <c r="D223" s="358"/>
      <c r="E223" s="358"/>
    </row>
    <row r="224" spans="1:5" ht="8.25">
      <c r="A224" s="117" t="s">
        <v>1124</v>
      </c>
      <c r="B224" s="117"/>
      <c r="C224" s="358" t="s">
        <v>396</v>
      </c>
      <c r="D224" s="358"/>
      <c r="E224" s="358"/>
    </row>
    <row r="225" spans="1:5" ht="8.25">
      <c r="A225" s="358" t="s">
        <v>1125</v>
      </c>
      <c r="B225" s="358"/>
      <c r="C225" s="358" t="s">
        <v>1277</v>
      </c>
      <c r="D225" s="358"/>
      <c r="E225" s="358"/>
    </row>
    <row r="226" spans="1:5" ht="8.25">
      <c r="A226" s="117" t="s">
        <v>1126</v>
      </c>
      <c r="B226" s="118" t="s">
        <v>1127</v>
      </c>
      <c r="C226" s="358" t="s">
        <v>335</v>
      </c>
      <c r="D226" s="358"/>
      <c r="E226" s="358"/>
    </row>
    <row r="227" spans="1:8" ht="8.25">
      <c r="A227" s="370" t="s">
        <v>1128</v>
      </c>
      <c r="B227" s="370"/>
      <c r="C227" s="370"/>
      <c r="D227" s="373" t="s">
        <v>156</v>
      </c>
      <c r="E227" s="373"/>
      <c r="F227" s="373"/>
      <c r="G227" s="373"/>
      <c r="H227" s="373"/>
    </row>
    <row r="228" spans="1:8" ht="8.25">
      <c r="A228" s="358" t="s">
        <v>1129</v>
      </c>
      <c r="B228" s="358"/>
      <c r="C228" s="358"/>
      <c r="D228" s="371">
        <v>370</v>
      </c>
      <c r="E228" s="374"/>
      <c r="F228" s="374"/>
      <c r="G228" s="374"/>
      <c r="H228" s="374"/>
    </row>
    <row r="229" spans="1:8" ht="8.25">
      <c r="A229" s="358" t="s">
        <v>1130</v>
      </c>
      <c r="B229" s="358"/>
      <c r="C229" s="358"/>
      <c r="D229" s="371">
        <v>390</v>
      </c>
      <c r="E229" s="374"/>
      <c r="F229" s="374"/>
      <c r="G229" s="374"/>
      <c r="H229" s="374"/>
    </row>
    <row r="230" spans="1:8" ht="8.25">
      <c r="A230" s="358" t="s">
        <v>377</v>
      </c>
      <c r="B230" s="358"/>
      <c r="C230" s="358"/>
      <c r="D230" s="372">
        <f>IF(D228=0,,D229/D228*100)</f>
        <v>105.40540540540539</v>
      </c>
      <c r="E230" s="376"/>
      <c r="F230" s="376"/>
      <c r="G230" s="376"/>
      <c r="H230" s="376"/>
    </row>
    <row r="232" spans="1:7" ht="8.25">
      <c r="A232" s="334" t="s">
        <v>375</v>
      </c>
      <c r="B232" s="334"/>
      <c r="C232" s="334"/>
      <c r="D232" s="334"/>
      <c r="E232" s="334"/>
      <c r="F232" s="334"/>
      <c r="G232" s="334"/>
    </row>
    <row r="233" spans="1:8" ht="8.25">
      <c r="A233" s="336" t="s">
        <v>485</v>
      </c>
      <c r="B233" s="337"/>
      <c r="C233" s="337"/>
      <c r="D233" s="337"/>
      <c r="E233" s="337"/>
      <c r="F233" s="337"/>
      <c r="G233" s="337"/>
      <c r="H233" s="377"/>
    </row>
    <row r="234" spans="1:8" ht="8.25">
      <c r="A234" s="337"/>
      <c r="B234" s="337"/>
      <c r="C234" s="337"/>
      <c r="D234" s="337"/>
      <c r="E234" s="337"/>
      <c r="F234" s="337"/>
      <c r="G234" s="337"/>
      <c r="H234" s="377"/>
    </row>
    <row r="235" spans="1:8" ht="8.25">
      <c r="A235" s="337"/>
      <c r="B235" s="337"/>
      <c r="C235" s="337"/>
      <c r="D235" s="337"/>
      <c r="E235" s="337"/>
      <c r="F235" s="337"/>
      <c r="G235" s="337"/>
      <c r="H235" s="377"/>
    </row>
    <row r="237" spans="1:5" ht="8.25">
      <c r="A237" s="358" t="s">
        <v>389</v>
      </c>
      <c r="B237" s="358"/>
      <c r="C237" s="358" t="s">
        <v>1608</v>
      </c>
      <c r="D237" s="358"/>
      <c r="E237" s="358"/>
    </row>
    <row r="238" spans="1:5" ht="8.25">
      <c r="A238" s="117" t="s">
        <v>1124</v>
      </c>
      <c r="B238" s="117"/>
      <c r="C238" s="358" t="s">
        <v>1609</v>
      </c>
      <c r="D238" s="358"/>
      <c r="E238" s="358"/>
    </row>
    <row r="239" spans="1:5" ht="8.25">
      <c r="A239" s="358" t="s">
        <v>1125</v>
      </c>
      <c r="B239" s="358"/>
      <c r="C239" s="358" t="s">
        <v>1277</v>
      </c>
      <c r="D239" s="358"/>
      <c r="E239" s="358"/>
    </row>
    <row r="240" spans="1:5" ht="8.25">
      <c r="A240" s="117" t="s">
        <v>1126</v>
      </c>
      <c r="B240" s="118" t="s">
        <v>1127</v>
      </c>
      <c r="C240" s="358" t="s">
        <v>1610</v>
      </c>
      <c r="D240" s="358"/>
      <c r="E240" s="358"/>
    </row>
    <row r="241" spans="1:8" ht="8.25">
      <c r="A241" s="370" t="s">
        <v>1128</v>
      </c>
      <c r="B241" s="370"/>
      <c r="C241" s="370"/>
      <c r="D241" s="373" t="s">
        <v>156</v>
      </c>
      <c r="E241" s="373"/>
      <c r="F241" s="373"/>
      <c r="G241" s="373"/>
      <c r="H241" s="373"/>
    </row>
    <row r="242" spans="1:8" ht="8.25">
      <c r="A242" s="358" t="s">
        <v>1134</v>
      </c>
      <c r="B242" s="358"/>
      <c r="C242" s="358"/>
      <c r="D242" s="371">
        <v>50000</v>
      </c>
      <c r="E242" s="374"/>
      <c r="F242" s="374"/>
      <c r="G242" s="374"/>
      <c r="H242" s="374"/>
    </row>
    <row r="243" spans="1:8" ht="8.25">
      <c r="A243" s="358" t="s">
        <v>1130</v>
      </c>
      <c r="B243" s="358"/>
      <c r="C243" s="358"/>
      <c r="D243" s="371">
        <v>50000</v>
      </c>
      <c r="E243" s="374"/>
      <c r="F243" s="374"/>
      <c r="G243" s="374"/>
      <c r="H243" s="374"/>
    </row>
    <row r="244" spans="1:8" ht="8.25">
      <c r="A244" s="358" t="s">
        <v>377</v>
      </c>
      <c r="B244" s="358"/>
      <c r="C244" s="358"/>
      <c r="D244" s="372">
        <f>IF(D242=0,,D243/D242*100)</f>
        <v>100</v>
      </c>
      <c r="E244" s="376"/>
      <c r="F244" s="376"/>
      <c r="G244" s="376"/>
      <c r="H244" s="376"/>
    </row>
    <row r="245" spans="1:5" ht="8.25">
      <c r="A245" s="358"/>
      <c r="B245" s="358"/>
      <c r="C245" s="358"/>
      <c r="D245" s="121"/>
      <c r="E245" s="121"/>
    </row>
    <row r="246" spans="1:5" ht="8.25">
      <c r="A246" s="117" t="s">
        <v>1126</v>
      </c>
      <c r="B246" s="117"/>
      <c r="C246" s="358" t="s">
        <v>1611</v>
      </c>
      <c r="D246" s="358"/>
      <c r="E246" s="358"/>
    </row>
    <row r="247" spans="1:8" ht="8.25">
      <c r="A247" s="358" t="s">
        <v>1129</v>
      </c>
      <c r="B247" s="358"/>
      <c r="C247" s="358"/>
      <c r="D247" s="371">
        <v>0</v>
      </c>
      <c r="E247" s="374"/>
      <c r="F247" s="374"/>
      <c r="G247" s="374"/>
      <c r="H247" s="374"/>
    </row>
    <row r="248" spans="1:8" ht="8.25">
      <c r="A248" s="358" t="s">
        <v>1130</v>
      </c>
      <c r="B248" s="358"/>
      <c r="C248" s="358"/>
      <c r="D248" s="371">
        <v>0</v>
      </c>
      <c r="E248" s="374"/>
      <c r="F248" s="374"/>
      <c r="G248" s="374"/>
      <c r="H248" s="374"/>
    </row>
    <row r="249" spans="1:8" ht="8.25">
      <c r="A249" s="358" t="s">
        <v>377</v>
      </c>
      <c r="B249" s="358"/>
      <c r="C249" s="358"/>
      <c r="D249" s="372">
        <f>IF(D247=0,,D248/D247*100)</f>
        <v>0</v>
      </c>
      <c r="E249" s="376"/>
      <c r="F249" s="376"/>
      <c r="G249" s="376"/>
      <c r="H249" s="376"/>
    </row>
    <row r="250" spans="1:5" ht="8.25">
      <c r="A250" s="358"/>
      <c r="B250" s="358"/>
      <c r="C250" s="358"/>
      <c r="D250" s="121"/>
      <c r="E250" s="121"/>
    </row>
    <row r="251" spans="1:5" ht="8.25">
      <c r="A251" s="117" t="s">
        <v>1126</v>
      </c>
      <c r="B251" s="118" t="s">
        <v>1127</v>
      </c>
      <c r="C251" s="358" t="s">
        <v>1612</v>
      </c>
      <c r="D251" s="358"/>
      <c r="E251" s="358"/>
    </row>
    <row r="252" spans="1:8" ht="8.25">
      <c r="A252" s="358" t="s">
        <v>1134</v>
      </c>
      <c r="B252" s="358"/>
      <c r="C252" s="358"/>
      <c r="D252" s="371">
        <v>0</v>
      </c>
      <c r="E252" s="374"/>
      <c r="F252" s="374"/>
      <c r="G252" s="374"/>
      <c r="H252" s="374"/>
    </row>
    <row r="253" spans="1:8" ht="8.25">
      <c r="A253" s="358" t="s">
        <v>1130</v>
      </c>
      <c r="B253" s="358"/>
      <c r="C253" s="358"/>
      <c r="D253" s="371">
        <v>0</v>
      </c>
      <c r="E253" s="374"/>
      <c r="F253" s="374"/>
      <c r="G253" s="374"/>
      <c r="H253" s="374"/>
    </row>
    <row r="254" spans="1:8" ht="8.25">
      <c r="A254" s="358" t="s">
        <v>377</v>
      </c>
      <c r="B254" s="358"/>
      <c r="C254" s="358"/>
      <c r="D254" s="372">
        <f>IF(D252=0,,D253/D252*100)</f>
        <v>0</v>
      </c>
      <c r="E254" s="376"/>
      <c r="F254" s="376"/>
      <c r="G254" s="376"/>
      <c r="H254" s="376"/>
    </row>
    <row r="255" spans="1:5" ht="8.25">
      <c r="A255" s="358"/>
      <c r="B255" s="358"/>
      <c r="C255" s="358"/>
      <c r="D255" s="121"/>
      <c r="E255" s="121"/>
    </row>
    <row r="256" spans="1:7" ht="8.25">
      <c r="A256" s="334" t="s">
        <v>375</v>
      </c>
      <c r="B256" s="334"/>
      <c r="C256" s="334"/>
      <c r="D256" s="334"/>
      <c r="E256" s="334"/>
      <c r="F256" s="334"/>
      <c r="G256" s="334"/>
    </row>
    <row r="257" spans="1:8" ht="8.25" customHeight="1">
      <c r="A257" s="336" t="s">
        <v>330</v>
      </c>
      <c r="B257" s="337"/>
      <c r="C257" s="337"/>
      <c r="D257" s="337"/>
      <c r="E257" s="337"/>
      <c r="F257" s="337"/>
      <c r="G257" s="337"/>
      <c r="H257" s="377"/>
    </row>
    <row r="258" spans="1:8" ht="8.25" customHeight="1">
      <c r="A258" s="337"/>
      <c r="B258" s="337"/>
      <c r="C258" s="337"/>
      <c r="D258" s="337"/>
      <c r="E258" s="337"/>
      <c r="F258" s="337"/>
      <c r="G258" s="337"/>
      <c r="H258" s="377"/>
    </row>
    <row r="259" spans="1:8" ht="8.25" customHeight="1">
      <c r="A259" s="337"/>
      <c r="B259" s="337"/>
      <c r="C259" s="337"/>
      <c r="D259" s="337"/>
      <c r="E259" s="337"/>
      <c r="F259" s="337"/>
      <c r="G259" s="337"/>
      <c r="H259" s="377"/>
    </row>
    <row r="260" spans="1:8" ht="8.25" customHeight="1">
      <c r="A260" s="337"/>
      <c r="B260" s="337"/>
      <c r="C260" s="337"/>
      <c r="D260" s="337"/>
      <c r="E260" s="337"/>
      <c r="F260" s="337"/>
      <c r="G260" s="337"/>
      <c r="H260" s="377"/>
    </row>
    <row r="262" spans="1:5" ht="8.25">
      <c r="A262" s="358" t="s">
        <v>389</v>
      </c>
      <c r="B262" s="358"/>
      <c r="C262" s="358" t="s">
        <v>1592</v>
      </c>
      <c r="D262" s="358"/>
      <c r="E262" s="358"/>
    </row>
    <row r="263" spans="1:5" ht="8.25">
      <c r="A263" s="117" t="s">
        <v>1124</v>
      </c>
      <c r="B263" s="117"/>
      <c r="C263" s="358" t="s">
        <v>1613</v>
      </c>
      <c r="D263" s="358"/>
      <c r="E263" s="358"/>
    </row>
    <row r="264" spans="1:5" ht="8.25">
      <c r="A264" s="358" t="s">
        <v>1125</v>
      </c>
      <c r="B264" s="358"/>
      <c r="C264" s="358" t="s">
        <v>1277</v>
      </c>
      <c r="D264" s="358"/>
      <c r="E264" s="358"/>
    </row>
    <row r="265" spans="1:5" ht="8.25">
      <c r="A265" s="117" t="s">
        <v>1126</v>
      </c>
      <c r="B265" s="118" t="s">
        <v>1127</v>
      </c>
      <c r="C265" s="358" t="s">
        <v>1614</v>
      </c>
      <c r="D265" s="358"/>
      <c r="E265" s="358"/>
    </row>
    <row r="266" spans="1:8" ht="8.25">
      <c r="A266" s="370" t="s">
        <v>1128</v>
      </c>
      <c r="B266" s="370"/>
      <c r="C266" s="370"/>
      <c r="D266" s="373" t="s">
        <v>156</v>
      </c>
      <c r="E266" s="373"/>
      <c r="F266" s="373"/>
      <c r="G266" s="373"/>
      <c r="H266" s="373"/>
    </row>
    <row r="267" spans="1:8" ht="8.25">
      <c r="A267" s="358" t="s">
        <v>1134</v>
      </c>
      <c r="B267" s="358"/>
      <c r="C267" s="358"/>
      <c r="D267" s="371">
        <v>10</v>
      </c>
      <c r="E267" s="374"/>
      <c r="F267" s="374"/>
      <c r="G267" s="374"/>
      <c r="H267" s="374"/>
    </row>
    <row r="268" spans="1:8" ht="8.25">
      <c r="A268" s="358" t="s">
        <v>1130</v>
      </c>
      <c r="B268" s="358"/>
      <c r="C268" s="358"/>
      <c r="D268" s="371">
        <v>7</v>
      </c>
      <c r="E268" s="374"/>
      <c r="F268" s="374"/>
      <c r="G268" s="374"/>
      <c r="H268" s="374"/>
    </row>
    <row r="269" spans="1:8" ht="8.25">
      <c r="A269" s="358" t="s">
        <v>377</v>
      </c>
      <c r="B269" s="358"/>
      <c r="C269" s="358"/>
      <c r="D269" s="372">
        <f>IF(D267=0,,D268/D267*100)</f>
        <v>70</v>
      </c>
      <c r="E269" s="376"/>
      <c r="F269" s="376"/>
      <c r="G269" s="376"/>
      <c r="H269" s="376"/>
    </row>
    <row r="270" spans="1:5" ht="8.25">
      <c r="A270" s="358"/>
      <c r="B270" s="358"/>
      <c r="C270" s="358"/>
      <c r="D270" s="121"/>
      <c r="E270" s="121"/>
    </row>
    <row r="271" spans="1:5" ht="8.25">
      <c r="A271" s="117" t="s">
        <v>1126</v>
      </c>
      <c r="B271" s="118" t="s">
        <v>1127</v>
      </c>
      <c r="C271" s="358" t="s">
        <v>1615</v>
      </c>
      <c r="D271" s="358"/>
      <c r="E271" s="358"/>
    </row>
    <row r="272" spans="1:8" ht="8.25">
      <c r="A272" s="358" t="s">
        <v>1129</v>
      </c>
      <c r="B272" s="358"/>
      <c r="C272" s="358"/>
      <c r="D272" s="371">
        <v>47</v>
      </c>
      <c r="E272" s="374"/>
      <c r="F272" s="374"/>
      <c r="G272" s="374"/>
      <c r="H272" s="374"/>
    </row>
    <row r="273" spans="1:8" ht="8.25">
      <c r="A273" s="358" t="s">
        <v>1130</v>
      </c>
      <c r="B273" s="358"/>
      <c r="C273" s="358"/>
      <c r="D273" s="371">
        <v>20</v>
      </c>
      <c r="E273" s="374"/>
      <c r="F273" s="374"/>
      <c r="G273" s="374"/>
      <c r="H273" s="374"/>
    </row>
    <row r="274" spans="1:8" ht="8.25">
      <c r="A274" s="358" t="s">
        <v>377</v>
      </c>
      <c r="B274" s="358"/>
      <c r="C274" s="358"/>
      <c r="D274" s="372">
        <f>IF(D272=0,,D273/D272*100)</f>
        <v>42.5531914893617</v>
      </c>
      <c r="E274" s="376"/>
      <c r="F274" s="376"/>
      <c r="G274" s="376"/>
      <c r="H274" s="376"/>
    </row>
    <row r="275" spans="1:5" ht="8.25">
      <c r="A275" s="358"/>
      <c r="B275" s="358"/>
      <c r="C275" s="358"/>
      <c r="D275" s="121"/>
      <c r="E275" s="121"/>
    </row>
    <row r="276" spans="1:5" ht="8.25">
      <c r="A276" s="117" t="s">
        <v>1126</v>
      </c>
      <c r="B276" s="118" t="s">
        <v>1127</v>
      </c>
      <c r="C276" s="358" t="s">
        <v>1616</v>
      </c>
      <c r="D276" s="358"/>
      <c r="E276" s="358"/>
    </row>
    <row r="277" spans="1:8" ht="8.25">
      <c r="A277" s="358" t="s">
        <v>1134</v>
      </c>
      <c r="B277" s="358"/>
      <c r="C277" s="358"/>
      <c r="D277" s="371">
        <v>14</v>
      </c>
      <c r="E277" s="374"/>
      <c r="F277" s="374"/>
      <c r="G277" s="374"/>
      <c r="H277" s="374"/>
    </row>
    <row r="278" spans="1:8" ht="8.25">
      <c r="A278" s="358" t="s">
        <v>1130</v>
      </c>
      <c r="B278" s="358"/>
      <c r="C278" s="358"/>
      <c r="D278" s="371">
        <v>25</v>
      </c>
      <c r="E278" s="374"/>
      <c r="F278" s="374"/>
      <c r="G278" s="374"/>
      <c r="H278" s="374"/>
    </row>
    <row r="279" spans="1:8" ht="8.25">
      <c r="A279" s="358" t="s">
        <v>377</v>
      </c>
      <c r="B279" s="358"/>
      <c r="C279" s="358"/>
      <c r="D279" s="372">
        <f>IF(D277=0,,D278/D277*100)</f>
        <v>178.57142857142858</v>
      </c>
      <c r="E279" s="376"/>
      <c r="F279" s="376"/>
      <c r="G279" s="376"/>
      <c r="H279" s="376"/>
    </row>
    <row r="280" spans="1:5" ht="8.25">
      <c r="A280" s="358"/>
      <c r="B280" s="358"/>
      <c r="C280" s="358"/>
      <c r="D280" s="121"/>
      <c r="E280" s="121"/>
    </row>
    <row r="282" spans="1:7" ht="8.25">
      <c r="A282" s="334" t="s">
        <v>375</v>
      </c>
      <c r="B282" s="334"/>
      <c r="C282" s="334"/>
      <c r="D282" s="334"/>
      <c r="E282" s="334"/>
      <c r="F282" s="334"/>
      <c r="G282" s="334"/>
    </row>
    <row r="283" spans="1:8" ht="8.25">
      <c r="A283" s="336" t="s">
        <v>486</v>
      </c>
      <c r="B283" s="337"/>
      <c r="C283" s="337"/>
      <c r="D283" s="337"/>
      <c r="E283" s="337"/>
      <c r="F283" s="337"/>
      <c r="G283" s="337"/>
      <c r="H283" s="377"/>
    </row>
    <row r="284" spans="1:8" ht="8.25">
      <c r="A284" s="337"/>
      <c r="B284" s="337"/>
      <c r="C284" s="337"/>
      <c r="D284" s="337"/>
      <c r="E284" s="337"/>
      <c r="F284" s="337"/>
      <c r="G284" s="337"/>
      <c r="H284" s="377"/>
    </row>
    <row r="285" spans="1:8" ht="24.75" customHeight="1">
      <c r="A285" s="337"/>
      <c r="B285" s="337"/>
      <c r="C285" s="337"/>
      <c r="D285" s="337"/>
      <c r="E285" s="337"/>
      <c r="F285" s="337"/>
      <c r="G285" s="337"/>
      <c r="H285" s="377"/>
    </row>
    <row r="286" spans="1:8" ht="8.25">
      <c r="A286" s="337"/>
      <c r="B286" s="337"/>
      <c r="C286" s="337"/>
      <c r="D286" s="337"/>
      <c r="E286" s="337"/>
      <c r="F286" s="337"/>
      <c r="G286" s="337"/>
      <c r="H286" s="377"/>
    </row>
    <row r="288" spans="1:5" ht="8.25">
      <c r="A288" s="358" t="s">
        <v>389</v>
      </c>
      <c r="B288" s="358"/>
      <c r="C288" s="358" t="s">
        <v>1596</v>
      </c>
      <c r="D288" s="358"/>
      <c r="E288" s="358"/>
    </row>
    <row r="289" spans="1:5" ht="8.25">
      <c r="A289" s="117" t="s">
        <v>1124</v>
      </c>
      <c r="B289" s="117"/>
      <c r="C289" s="358" t="s">
        <v>1617</v>
      </c>
      <c r="D289" s="358"/>
      <c r="E289" s="358"/>
    </row>
    <row r="290" spans="1:5" ht="8.25">
      <c r="A290" s="358" t="s">
        <v>1125</v>
      </c>
      <c r="B290" s="358"/>
      <c r="C290" s="358" t="s">
        <v>1277</v>
      </c>
      <c r="D290" s="358"/>
      <c r="E290" s="358"/>
    </row>
    <row r="291" spans="1:5" ht="8.25">
      <c r="A291" s="117" t="s">
        <v>1126</v>
      </c>
      <c r="B291" s="118" t="s">
        <v>1127</v>
      </c>
      <c r="C291" s="358" t="s">
        <v>1605</v>
      </c>
      <c r="D291" s="358"/>
      <c r="E291" s="358"/>
    </row>
    <row r="292" spans="1:8" ht="8.25">
      <c r="A292" s="370" t="s">
        <v>1128</v>
      </c>
      <c r="B292" s="370"/>
      <c r="C292" s="370"/>
      <c r="D292" s="373" t="s">
        <v>156</v>
      </c>
      <c r="E292" s="373"/>
      <c r="F292" s="373"/>
      <c r="G292" s="373"/>
      <c r="H292" s="373"/>
    </row>
    <row r="293" spans="1:8" ht="8.25">
      <c r="A293" s="358" t="s">
        <v>1134</v>
      </c>
      <c r="B293" s="358"/>
      <c r="C293" s="358"/>
      <c r="D293" s="371">
        <v>11</v>
      </c>
      <c r="E293" s="374"/>
      <c r="F293" s="374"/>
      <c r="G293" s="374"/>
      <c r="H293" s="374"/>
    </row>
    <row r="294" spans="1:8" ht="8.25">
      <c r="A294" s="358" t="s">
        <v>1130</v>
      </c>
      <c r="B294" s="358"/>
      <c r="C294" s="358"/>
      <c r="D294" s="371">
        <v>18</v>
      </c>
      <c r="E294" s="374"/>
      <c r="F294" s="374"/>
      <c r="G294" s="374"/>
      <c r="H294" s="374"/>
    </row>
    <row r="295" spans="1:8" ht="8.25">
      <c r="A295" s="358" t="s">
        <v>377</v>
      </c>
      <c r="B295" s="358"/>
      <c r="C295" s="358"/>
      <c r="D295" s="372">
        <f>IF(D293=0,,D294/D293*100)</f>
        <v>163.63636363636365</v>
      </c>
      <c r="E295" s="376"/>
      <c r="F295" s="376"/>
      <c r="G295" s="376"/>
      <c r="H295" s="376"/>
    </row>
    <row r="296" spans="1:5" ht="8.25">
      <c r="A296" s="358"/>
      <c r="B296" s="358"/>
      <c r="C296" s="358"/>
      <c r="D296" s="121"/>
      <c r="E296" s="121"/>
    </row>
    <row r="297" spans="1:5" ht="8.25">
      <c r="A297" s="117" t="s">
        <v>1126</v>
      </c>
      <c r="B297" s="118" t="s">
        <v>1127</v>
      </c>
      <c r="C297" s="358" t="s">
        <v>1531</v>
      </c>
      <c r="D297" s="358"/>
      <c r="E297" s="358"/>
    </row>
    <row r="298" spans="1:8" ht="8.25">
      <c r="A298" s="358" t="s">
        <v>1134</v>
      </c>
      <c r="B298" s="358"/>
      <c r="C298" s="358"/>
      <c r="D298" s="371">
        <v>5</v>
      </c>
      <c r="E298" s="374"/>
      <c r="F298" s="374"/>
      <c r="G298" s="374"/>
      <c r="H298" s="374"/>
    </row>
    <row r="299" spans="1:8" ht="8.25">
      <c r="A299" s="358" t="s">
        <v>1130</v>
      </c>
      <c r="B299" s="358"/>
      <c r="C299" s="358"/>
      <c r="D299" s="371">
        <v>8</v>
      </c>
      <c r="E299" s="374"/>
      <c r="F299" s="374"/>
      <c r="G299" s="374"/>
      <c r="H299" s="374"/>
    </row>
    <row r="300" spans="1:8" ht="8.25">
      <c r="A300" s="358" t="s">
        <v>377</v>
      </c>
      <c r="B300" s="358"/>
      <c r="C300" s="358"/>
      <c r="D300" s="372">
        <f>IF(D298=0,,D299/D298*100)</f>
        <v>160</v>
      </c>
      <c r="E300" s="376"/>
      <c r="F300" s="376"/>
      <c r="G300" s="376"/>
      <c r="H300" s="376"/>
    </row>
    <row r="301" spans="1:5" ht="8.25">
      <c r="A301" s="358"/>
      <c r="B301" s="358"/>
      <c r="C301" s="358"/>
      <c r="D301" s="121"/>
      <c r="E301" s="121"/>
    </row>
    <row r="303" spans="1:7" ht="8.25">
      <c r="A303" s="334" t="s">
        <v>375</v>
      </c>
      <c r="B303" s="334"/>
      <c r="C303" s="334"/>
      <c r="D303" s="334"/>
      <c r="E303" s="334"/>
      <c r="F303" s="334"/>
      <c r="G303" s="334"/>
    </row>
    <row r="304" spans="1:8" ht="8.25" customHeight="1">
      <c r="A304" s="336" t="s">
        <v>487</v>
      </c>
      <c r="B304" s="337"/>
      <c r="C304" s="337"/>
      <c r="D304" s="337"/>
      <c r="E304" s="337"/>
      <c r="F304" s="337"/>
      <c r="G304" s="337"/>
      <c r="H304" s="377"/>
    </row>
    <row r="305" spans="1:8" ht="8.25" customHeight="1">
      <c r="A305" s="337"/>
      <c r="B305" s="337"/>
      <c r="C305" s="337"/>
      <c r="D305" s="337"/>
      <c r="E305" s="337"/>
      <c r="F305" s="337"/>
      <c r="G305" s="337"/>
      <c r="H305" s="377"/>
    </row>
    <row r="306" spans="1:8" ht="8.25" customHeight="1">
      <c r="A306" s="337"/>
      <c r="B306" s="337"/>
      <c r="C306" s="337"/>
      <c r="D306" s="337"/>
      <c r="E306" s="337"/>
      <c r="F306" s="337"/>
      <c r="G306" s="337"/>
      <c r="H306" s="377"/>
    </row>
    <row r="307" spans="1:8" ht="8.25" customHeight="1">
      <c r="A307" s="337"/>
      <c r="B307" s="337"/>
      <c r="C307" s="337"/>
      <c r="D307" s="337"/>
      <c r="E307" s="337"/>
      <c r="F307" s="337"/>
      <c r="G307" s="337"/>
      <c r="H307" s="377"/>
    </row>
  </sheetData>
  <sheetProtection/>
  <mergeCells count="229">
    <mergeCell ref="A233:H235"/>
    <mergeCell ref="A229:C229"/>
    <mergeCell ref="D229:H229"/>
    <mergeCell ref="A230:C230"/>
    <mergeCell ref="D230:H230"/>
    <mergeCell ref="A65:H66"/>
    <mergeCell ref="A227:C227"/>
    <mergeCell ref="D227:H227"/>
    <mergeCell ref="A228:C228"/>
    <mergeCell ref="D228:H228"/>
    <mergeCell ref="A232:G232"/>
    <mergeCell ref="A5:C8"/>
    <mergeCell ref="A26:H26"/>
    <mergeCell ref="A27:H28"/>
    <mergeCell ref="A45:H45"/>
    <mergeCell ref="A46:H47"/>
    <mergeCell ref="A64:H64"/>
    <mergeCell ref="A92:H92"/>
    <mergeCell ref="A75:H75"/>
    <mergeCell ref="A76:H77"/>
    <mergeCell ref="A93:H94"/>
    <mergeCell ref="C129:C131"/>
    <mergeCell ref="D129:D131"/>
    <mergeCell ref="B129:B131"/>
    <mergeCell ref="A118:D118"/>
    <mergeCell ref="E118:H118"/>
    <mergeCell ref="B120:B122"/>
    <mergeCell ref="C120:C122"/>
    <mergeCell ref="D120:D122"/>
    <mergeCell ref="A103:H103"/>
    <mergeCell ref="A104:H105"/>
    <mergeCell ref="A113:H113"/>
    <mergeCell ref="A114:H115"/>
    <mergeCell ref="B123:B125"/>
    <mergeCell ref="C123:C125"/>
    <mergeCell ref="D123:D125"/>
    <mergeCell ref="B126:B128"/>
    <mergeCell ref="C126:C128"/>
    <mergeCell ref="D126:D128"/>
    <mergeCell ref="B138:B140"/>
    <mergeCell ref="C138:C140"/>
    <mergeCell ref="D138:D140"/>
    <mergeCell ref="A149:G149"/>
    <mergeCell ref="B132:B134"/>
    <mergeCell ref="C132:C134"/>
    <mergeCell ref="D132:D134"/>
    <mergeCell ref="B135:B137"/>
    <mergeCell ref="C135:C137"/>
    <mergeCell ref="D135:D137"/>
    <mergeCell ref="A158:B158"/>
    <mergeCell ref="C158:E158"/>
    <mergeCell ref="C159:E159"/>
    <mergeCell ref="A160:C160"/>
    <mergeCell ref="D160:H160"/>
    <mergeCell ref="A150:H153"/>
    <mergeCell ref="A156:B156"/>
    <mergeCell ref="C156:E156"/>
    <mergeCell ref="C157:E157"/>
    <mergeCell ref="A161:C161"/>
    <mergeCell ref="A162:C162"/>
    <mergeCell ref="A163:C163"/>
    <mergeCell ref="D161:H161"/>
    <mergeCell ref="D162:H162"/>
    <mergeCell ref="D163:H163"/>
    <mergeCell ref="A172:C172"/>
    <mergeCell ref="A173:C173"/>
    <mergeCell ref="A174:C174"/>
    <mergeCell ref="C170:E170"/>
    <mergeCell ref="A171:C171"/>
    <mergeCell ref="D171:H171"/>
    <mergeCell ref="D172:H172"/>
    <mergeCell ref="D173:H173"/>
    <mergeCell ref="D174:H174"/>
    <mergeCell ref="A168:C168"/>
    <mergeCell ref="D168:H168"/>
    <mergeCell ref="C165:E165"/>
    <mergeCell ref="A166:C166"/>
    <mergeCell ref="A167:C167"/>
    <mergeCell ref="D166:H166"/>
    <mergeCell ref="D167:H167"/>
    <mergeCell ref="C183:E183"/>
    <mergeCell ref="A184:B184"/>
    <mergeCell ref="C184:E184"/>
    <mergeCell ref="C185:E185"/>
    <mergeCell ref="A176:G176"/>
    <mergeCell ref="A177:H180"/>
    <mergeCell ref="A182:B182"/>
    <mergeCell ref="C182:E182"/>
    <mergeCell ref="A192:G192"/>
    <mergeCell ref="D186:H186"/>
    <mergeCell ref="D187:H187"/>
    <mergeCell ref="D188:H188"/>
    <mergeCell ref="D189:H189"/>
    <mergeCell ref="A190:C190"/>
    <mergeCell ref="A186:C186"/>
    <mergeCell ref="A187:C187"/>
    <mergeCell ref="A188:C188"/>
    <mergeCell ref="A189:C189"/>
    <mergeCell ref="A200:B200"/>
    <mergeCell ref="C200:E200"/>
    <mergeCell ref="C201:E201"/>
    <mergeCell ref="A202:C202"/>
    <mergeCell ref="D202:H202"/>
    <mergeCell ref="A193:H196"/>
    <mergeCell ref="A198:B198"/>
    <mergeCell ref="C198:E198"/>
    <mergeCell ref="C199:E199"/>
    <mergeCell ref="A206:C206"/>
    <mergeCell ref="A210:C210"/>
    <mergeCell ref="A211:C211"/>
    <mergeCell ref="C212:E212"/>
    <mergeCell ref="D210:H210"/>
    <mergeCell ref="A208:C208"/>
    <mergeCell ref="A209:C209"/>
    <mergeCell ref="D208:H208"/>
    <mergeCell ref="D209:H209"/>
    <mergeCell ref="A214:C214"/>
    <mergeCell ref="A215:C215"/>
    <mergeCell ref="A216:C216"/>
    <mergeCell ref="D203:H203"/>
    <mergeCell ref="D204:H204"/>
    <mergeCell ref="D205:H205"/>
    <mergeCell ref="C207:E207"/>
    <mergeCell ref="A203:C203"/>
    <mergeCell ref="A204:C204"/>
    <mergeCell ref="A205:C205"/>
    <mergeCell ref="C223:E223"/>
    <mergeCell ref="C224:E224"/>
    <mergeCell ref="A225:B225"/>
    <mergeCell ref="C225:E225"/>
    <mergeCell ref="C226:E226"/>
    <mergeCell ref="D213:H213"/>
    <mergeCell ref="D214:H214"/>
    <mergeCell ref="D215:H215"/>
    <mergeCell ref="A218:G218"/>
    <mergeCell ref="A213:C213"/>
    <mergeCell ref="A239:B239"/>
    <mergeCell ref="C239:E239"/>
    <mergeCell ref="C240:E240"/>
    <mergeCell ref="A241:C241"/>
    <mergeCell ref="D241:H241"/>
    <mergeCell ref="A219:H221"/>
    <mergeCell ref="A237:B237"/>
    <mergeCell ref="C237:E237"/>
    <mergeCell ref="C238:E238"/>
    <mergeCell ref="A223:B223"/>
    <mergeCell ref="A249:C249"/>
    <mergeCell ref="A250:C250"/>
    <mergeCell ref="C251:E251"/>
    <mergeCell ref="D249:H249"/>
    <mergeCell ref="A247:C247"/>
    <mergeCell ref="A248:C248"/>
    <mergeCell ref="D247:H247"/>
    <mergeCell ref="D248:H248"/>
    <mergeCell ref="D242:H242"/>
    <mergeCell ref="D243:H243"/>
    <mergeCell ref="D244:H244"/>
    <mergeCell ref="C246:E246"/>
    <mergeCell ref="A242:C242"/>
    <mergeCell ref="A243:C243"/>
    <mergeCell ref="A244:C244"/>
    <mergeCell ref="A245:C245"/>
    <mergeCell ref="A256:G256"/>
    <mergeCell ref="D252:H252"/>
    <mergeCell ref="D253:H253"/>
    <mergeCell ref="D254:H254"/>
    <mergeCell ref="A252:C252"/>
    <mergeCell ref="A253:C253"/>
    <mergeCell ref="A254:C254"/>
    <mergeCell ref="A255:C255"/>
    <mergeCell ref="A264:B264"/>
    <mergeCell ref="C264:E264"/>
    <mergeCell ref="C265:E265"/>
    <mergeCell ref="A266:C266"/>
    <mergeCell ref="D266:H266"/>
    <mergeCell ref="A257:H260"/>
    <mergeCell ref="A262:B262"/>
    <mergeCell ref="C262:E262"/>
    <mergeCell ref="C263:E263"/>
    <mergeCell ref="A274:C274"/>
    <mergeCell ref="A275:C275"/>
    <mergeCell ref="C276:E276"/>
    <mergeCell ref="D274:H274"/>
    <mergeCell ref="A272:C272"/>
    <mergeCell ref="A273:C273"/>
    <mergeCell ref="D272:H272"/>
    <mergeCell ref="D273:H273"/>
    <mergeCell ref="D267:H267"/>
    <mergeCell ref="D268:H268"/>
    <mergeCell ref="D269:H269"/>
    <mergeCell ref="C271:E271"/>
    <mergeCell ref="A267:C267"/>
    <mergeCell ref="A268:C268"/>
    <mergeCell ref="A269:C269"/>
    <mergeCell ref="A270:C270"/>
    <mergeCell ref="D277:H277"/>
    <mergeCell ref="D278:H278"/>
    <mergeCell ref="D279:H279"/>
    <mergeCell ref="A282:G282"/>
    <mergeCell ref="A277:C277"/>
    <mergeCell ref="A278:C278"/>
    <mergeCell ref="A279:C279"/>
    <mergeCell ref="A280:C280"/>
    <mergeCell ref="A290:B290"/>
    <mergeCell ref="C290:E290"/>
    <mergeCell ref="C291:E291"/>
    <mergeCell ref="A292:C292"/>
    <mergeCell ref="D292:H292"/>
    <mergeCell ref="A283:H286"/>
    <mergeCell ref="A288:B288"/>
    <mergeCell ref="C288:E288"/>
    <mergeCell ref="C289:E289"/>
    <mergeCell ref="A295:C295"/>
    <mergeCell ref="A296:C296"/>
    <mergeCell ref="C297:E297"/>
    <mergeCell ref="D293:H293"/>
    <mergeCell ref="D294:H294"/>
    <mergeCell ref="D295:H295"/>
    <mergeCell ref="A293:C293"/>
    <mergeCell ref="A294:C294"/>
    <mergeCell ref="A304:H307"/>
    <mergeCell ref="A300:C300"/>
    <mergeCell ref="A301:C301"/>
    <mergeCell ref="D300:H300"/>
    <mergeCell ref="A303:G303"/>
    <mergeCell ref="A298:C298"/>
    <mergeCell ref="A299:C299"/>
    <mergeCell ref="D298:H298"/>
    <mergeCell ref="D299:H29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2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2" width="7.57421875" style="81" customWidth="1"/>
    <col min="3" max="3" width="10.7109375" style="81" customWidth="1"/>
    <col min="4" max="4" width="19.57421875" style="81" customWidth="1"/>
    <col min="5" max="7" width="10.00390625" style="81" customWidth="1"/>
    <col min="8" max="8" width="9.140625" style="81" customWidth="1"/>
    <col min="9" max="17" width="9.140625" style="127" customWidth="1"/>
    <col min="18" max="16384" width="9.140625" style="81" customWidth="1"/>
  </cols>
  <sheetData>
    <row r="2" ht="11.25">
      <c r="A2" s="122" t="s">
        <v>1532</v>
      </c>
    </row>
    <row r="4" spans="1:7" ht="21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21" customHeight="1">
      <c r="A5" s="347" t="s">
        <v>1533</v>
      </c>
      <c r="B5" s="348"/>
      <c r="C5" s="349"/>
      <c r="D5" s="48" t="s">
        <v>378</v>
      </c>
      <c r="E5" s="215">
        <f>SUM(E6:E8)</f>
        <v>235190</v>
      </c>
      <c r="F5" s="215">
        <f>SUM(F6:F8)</f>
        <v>205946.29</v>
      </c>
      <c r="G5" s="155">
        <f>SUM(H111)</f>
        <v>87.56592117011778</v>
      </c>
    </row>
    <row r="6" spans="1:7" ht="21" customHeight="1">
      <c r="A6" s="350"/>
      <c r="B6" s="351"/>
      <c r="C6" s="352"/>
      <c r="D6" s="69" t="s">
        <v>1115</v>
      </c>
      <c r="E6" s="87">
        <f>SUM(E109)</f>
        <v>230190</v>
      </c>
      <c r="F6" s="87">
        <f>SUM(E110)</f>
        <v>195904.69</v>
      </c>
      <c r="G6" s="88">
        <f>SUM(E111)</f>
        <v>85.10564750857988</v>
      </c>
    </row>
    <row r="7" spans="1:7" ht="21" customHeight="1">
      <c r="A7" s="350"/>
      <c r="B7" s="351"/>
      <c r="C7" s="352"/>
      <c r="D7" s="69" t="s">
        <v>1116</v>
      </c>
      <c r="E7" s="87">
        <f>SUM(F109)</f>
        <v>5000</v>
      </c>
      <c r="F7" s="87">
        <f>SUM(F110)</f>
        <v>10041.6</v>
      </c>
      <c r="G7" s="88">
        <f>SUM(F111)</f>
        <v>200.832</v>
      </c>
    </row>
    <row r="8" spans="1:7" ht="21" customHeight="1">
      <c r="A8" s="353"/>
      <c r="B8" s="354"/>
      <c r="C8" s="355"/>
      <c r="D8" s="69" t="s">
        <v>381</v>
      </c>
      <c r="E8" s="87">
        <f>SUM(G109)</f>
        <v>0</v>
      </c>
      <c r="F8" s="87">
        <f>SUM(G110)</f>
        <v>0</v>
      </c>
      <c r="G8" s="88">
        <f>SUM(G111)</f>
        <v>0</v>
      </c>
    </row>
    <row r="9" ht="21" customHeight="1"/>
    <row r="10" ht="21" customHeight="1"/>
    <row r="11" spans="1:8" ht="21" customHeight="1">
      <c r="A11" s="89" t="s">
        <v>1534</v>
      </c>
      <c r="B11" s="90"/>
      <c r="C11" s="91"/>
      <c r="D11" s="92"/>
      <c r="E11" s="93">
        <f>SUM(E24,E39,E49,E75,E85)</f>
        <v>235190</v>
      </c>
      <c r="F11" s="93">
        <f>SUM(F24,F39,F49,F75,F85)</f>
        <v>205946.29</v>
      </c>
      <c r="G11" s="93">
        <f>SUM(G24,G39,G49,G75,G85)</f>
        <v>248045</v>
      </c>
      <c r="H11" s="93">
        <f>IF(E11=0,,F11/E11*100)</f>
        <v>87.56592117011778</v>
      </c>
    </row>
    <row r="12" spans="1:8" ht="21" customHeight="1">
      <c r="A12" s="40" t="s">
        <v>680</v>
      </c>
      <c r="B12" s="41" t="s">
        <v>1535</v>
      </c>
      <c r="C12" s="42" t="s">
        <v>389</v>
      </c>
      <c r="D12" s="94" t="s">
        <v>1536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21" customHeight="1">
      <c r="A13" s="95" t="s">
        <v>382</v>
      </c>
      <c r="B13" s="96" t="s">
        <v>383</v>
      </c>
      <c r="C13" s="97" t="s">
        <v>384</v>
      </c>
      <c r="D13" s="98" t="s">
        <v>374</v>
      </c>
      <c r="E13" s="99"/>
      <c r="F13" s="99"/>
      <c r="G13" s="99"/>
      <c r="H13" s="99"/>
    </row>
    <row r="14" spans="1:8" ht="21" customHeight="1">
      <c r="A14" s="37" t="s">
        <v>385</v>
      </c>
      <c r="B14" s="37" t="s">
        <v>386</v>
      </c>
      <c r="C14" s="14" t="s">
        <v>387</v>
      </c>
      <c r="D14" s="38" t="s">
        <v>388</v>
      </c>
      <c r="E14" s="105">
        <f>SUM(E15:E21)</f>
        <v>7000</v>
      </c>
      <c r="F14" s="105">
        <f>SUM(F15:F21)</f>
        <v>3817.9300000000003</v>
      </c>
      <c r="G14" s="105">
        <f>SUM(G15:G21)</f>
        <v>3800</v>
      </c>
      <c r="H14" s="105">
        <f aca="true" t="shared" si="0" ref="H14:H24">IF(E14=0,,F14/E14*100)</f>
        <v>54.54185714285714</v>
      </c>
    </row>
    <row r="15" spans="1:8" ht="21" customHeight="1">
      <c r="A15" s="32">
        <v>632</v>
      </c>
      <c r="B15" s="73" t="s">
        <v>1537</v>
      </c>
      <c r="C15" s="32" t="s">
        <v>892</v>
      </c>
      <c r="D15" s="33" t="s">
        <v>1581</v>
      </c>
      <c r="E15" s="46">
        <v>0</v>
      </c>
      <c r="F15" s="45">
        <v>90</v>
      </c>
      <c r="G15" s="45">
        <v>90</v>
      </c>
      <c r="H15" s="45">
        <f t="shared" si="0"/>
        <v>0</v>
      </c>
    </row>
    <row r="16" spans="1:8" ht="21" customHeight="1">
      <c r="A16" s="32">
        <v>633</v>
      </c>
      <c r="B16" s="73" t="s">
        <v>1538</v>
      </c>
      <c r="C16" s="32" t="s">
        <v>892</v>
      </c>
      <c r="D16" s="33" t="s">
        <v>1146</v>
      </c>
      <c r="E16" s="46">
        <v>700</v>
      </c>
      <c r="F16" s="45">
        <v>879.7</v>
      </c>
      <c r="G16" s="45">
        <v>880</v>
      </c>
      <c r="H16" s="45">
        <f t="shared" si="0"/>
        <v>125.67142857142856</v>
      </c>
    </row>
    <row r="17" spans="1:8" ht="21" customHeight="1">
      <c r="A17" s="32">
        <v>634</v>
      </c>
      <c r="B17" s="73" t="s">
        <v>1539</v>
      </c>
      <c r="C17" s="32" t="s">
        <v>892</v>
      </c>
      <c r="D17" s="33" t="s">
        <v>1147</v>
      </c>
      <c r="E17" s="46">
        <v>500</v>
      </c>
      <c r="F17" s="45">
        <v>1967.23</v>
      </c>
      <c r="G17" s="45">
        <v>1967</v>
      </c>
      <c r="H17" s="45">
        <f t="shared" si="0"/>
        <v>393.446</v>
      </c>
    </row>
    <row r="18" spans="1:8" ht="21" customHeight="1">
      <c r="A18" s="32">
        <v>635</v>
      </c>
      <c r="B18" s="73" t="s">
        <v>1540</v>
      </c>
      <c r="C18" s="32" t="s">
        <v>892</v>
      </c>
      <c r="D18" s="33" t="s">
        <v>405</v>
      </c>
      <c r="E18" s="46">
        <v>4300</v>
      </c>
      <c r="F18" s="45">
        <v>0</v>
      </c>
      <c r="G18" s="45">
        <v>0</v>
      </c>
      <c r="H18" s="45">
        <f t="shared" si="0"/>
        <v>0</v>
      </c>
    </row>
    <row r="19" spans="1:8" ht="21" customHeight="1">
      <c r="A19" s="32">
        <v>636</v>
      </c>
      <c r="B19" s="73" t="s">
        <v>1541</v>
      </c>
      <c r="C19" s="32" t="s">
        <v>892</v>
      </c>
      <c r="D19" s="33" t="s">
        <v>700</v>
      </c>
      <c r="E19" s="46">
        <v>0</v>
      </c>
      <c r="F19" s="46">
        <v>0</v>
      </c>
      <c r="G19" s="46">
        <v>0</v>
      </c>
      <c r="H19" s="45">
        <f t="shared" si="0"/>
        <v>0</v>
      </c>
    </row>
    <row r="20" spans="1:8" ht="21" customHeight="1">
      <c r="A20" s="32">
        <v>637</v>
      </c>
      <c r="B20" s="73" t="s">
        <v>111</v>
      </c>
      <c r="C20" s="32" t="s">
        <v>892</v>
      </c>
      <c r="D20" s="33" t="s">
        <v>988</v>
      </c>
      <c r="E20" s="46">
        <v>1500</v>
      </c>
      <c r="F20" s="45">
        <v>723</v>
      </c>
      <c r="G20" s="45">
        <v>723</v>
      </c>
      <c r="H20" s="45">
        <f t="shared" si="0"/>
        <v>48.199999999999996</v>
      </c>
    </row>
    <row r="21" spans="1:8" ht="21" customHeight="1">
      <c r="A21" s="32">
        <v>640</v>
      </c>
      <c r="B21" s="73" t="s">
        <v>112</v>
      </c>
      <c r="C21" s="32" t="s">
        <v>892</v>
      </c>
      <c r="D21" s="33" t="s">
        <v>897</v>
      </c>
      <c r="E21" s="66">
        <v>0</v>
      </c>
      <c r="F21" s="34">
        <v>158</v>
      </c>
      <c r="G21" s="34">
        <v>140</v>
      </c>
      <c r="H21" s="45">
        <f t="shared" si="0"/>
        <v>0</v>
      </c>
    </row>
    <row r="22" spans="1:8" ht="21" customHeight="1">
      <c r="A22" s="47" t="s">
        <v>1464</v>
      </c>
      <c r="B22" s="47" t="s">
        <v>275</v>
      </c>
      <c r="C22" s="25" t="s">
        <v>387</v>
      </c>
      <c r="D22" s="17" t="s">
        <v>276</v>
      </c>
      <c r="E22" s="26">
        <f>SUM(E23)</f>
        <v>0</v>
      </c>
      <c r="F22" s="26">
        <f>SUM(F23)</f>
        <v>7200</v>
      </c>
      <c r="G22" s="26">
        <f>SUM(G23)</f>
        <v>7200</v>
      </c>
      <c r="H22" s="236">
        <f t="shared" si="0"/>
        <v>0</v>
      </c>
    </row>
    <row r="23" spans="1:8" ht="21" customHeight="1">
      <c r="A23" s="32">
        <v>714004</v>
      </c>
      <c r="B23" s="73" t="s">
        <v>529</v>
      </c>
      <c r="C23" s="32" t="s">
        <v>1410</v>
      </c>
      <c r="D23" s="33" t="s">
        <v>528</v>
      </c>
      <c r="E23" s="66">
        <v>0</v>
      </c>
      <c r="F23" s="34">
        <v>7200</v>
      </c>
      <c r="G23" s="34">
        <v>7200</v>
      </c>
      <c r="H23" s="45">
        <f t="shared" si="0"/>
        <v>0</v>
      </c>
    </row>
    <row r="24" spans="1:8" ht="21" customHeight="1">
      <c r="A24" s="48"/>
      <c r="B24" s="103"/>
      <c r="C24" s="104" t="s">
        <v>892</v>
      </c>
      <c r="D24" s="48" t="s">
        <v>378</v>
      </c>
      <c r="E24" s="50">
        <f>SUM(E22,E14)</f>
        <v>7000</v>
      </c>
      <c r="F24" s="50">
        <f>SUM(F22,F14)</f>
        <v>11017.93</v>
      </c>
      <c r="G24" s="50">
        <f>SUM(G22,G14)</f>
        <v>11000</v>
      </c>
      <c r="H24" s="50">
        <f t="shared" si="0"/>
        <v>157.399</v>
      </c>
    </row>
    <row r="25" spans="1:8" ht="21" customHeight="1">
      <c r="A25" s="58"/>
      <c r="B25" s="59"/>
      <c r="C25" s="60"/>
      <c r="D25" s="61"/>
      <c r="E25" s="58"/>
      <c r="F25" s="58"/>
      <c r="G25" s="58"/>
      <c r="H25" s="58"/>
    </row>
    <row r="26" spans="1:8" ht="8.25">
      <c r="A26" s="334" t="s">
        <v>979</v>
      </c>
      <c r="B26" s="334"/>
      <c r="C26" s="334"/>
      <c r="D26" s="334"/>
      <c r="E26" s="334"/>
      <c r="F26" s="334"/>
      <c r="G26" s="334"/>
      <c r="H26" s="335"/>
    </row>
    <row r="27" spans="1:8" ht="21" customHeight="1">
      <c r="A27" s="336" t="s">
        <v>137</v>
      </c>
      <c r="B27" s="337"/>
      <c r="C27" s="337"/>
      <c r="D27" s="337"/>
      <c r="E27" s="337"/>
      <c r="F27" s="337"/>
      <c r="G27" s="337"/>
      <c r="H27" s="337"/>
    </row>
    <row r="28" spans="1:8" ht="21" customHeight="1">
      <c r="A28" s="337"/>
      <c r="B28" s="337"/>
      <c r="C28" s="337"/>
      <c r="D28" s="337"/>
      <c r="E28" s="337"/>
      <c r="F28" s="337"/>
      <c r="G28" s="337"/>
      <c r="H28" s="337"/>
    </row>
    <row r="29" spans="1:8" ht="21" customHeight="1">
      <c r="A29" s="58"/>
      <c r="B29" s="59"/>
      <c r="C29" s="60"/>
      <c r="D29" s="61"/>
      <c r="E29" s="58"/>
      <c r="F29" s="58"/>
      <c r="G29" s="58"/>
      <c r="H29" s="58"/>
    </row>
    <row r="30" spans="1:8" ht="21" customHeight="1">
      <c r="A30" s="27" t="s">
        <v>1016</v>
      </c>
      <c r="B30" s="125" t="s">
        <v>1543</v>
      </c>
      <c r="C30" s="42" t="s">
        <v>389</v>
      </c>
      <c r="D30" s="94" t="s">
        <v>401</v>
      </c>
      <c r="E30" s="40" t="s">
        <v>376</v>
      </c>
      <c r="F30" s="40" t="s">
        <v>152</v>
      </c>
      <c r="G30" s="40" t="s">
        <v>153</v>
      </c>
      <c r="H30" s="40" t="s">
        <v>377</v>
      </c>
    </row>
    <row r="31" spans="1:8" ht="21" customHeight="1">
      <c r="A31" s="97" t="s">
        <v>382</v>
      </c>
      <c r="B31" s="126" t="s">
        <v>383</v>
      </c>
      <c r="C31" s="97" t="s">
        <v>384</v>
      </c>
      <c r="D31" s="98" t="s">
        <v>374</v>
      </c>
      <c r="E31" s="99"/>
      <c r="F31" s="99"/>
      <c r="G31" s="99"/>
      <c r="H31" s="99"/>
    </row>
    <row r="32" spans="1:8" ht="21" customHeight="1">
      <c r="A32" s="37" t="s">
        <v>385</v>
      </c>
      <c r="B32" s="37" t="s">
        <v>386</v>
      </c>
      <c r="C32" s="14" t="s">
        <v>387</v>
      </c>
      <c r="D32" s="38" t="s">
        <v>388</v>
      </c>
      <c r="E32" s="105">
        <f>SUM(E33:E38)</f>
        <v>100950</v>
      </c>
      <c r="F32" s="105">
        <f>SUM(F33:F38)</f>
        <v>77951.1</v>
      </c>
      <c r="G32" s="105">
        <f>SUM(G33:G38)</f>
        <v>102714</v>
      </c>
      <c r="H32" s="105">
        <f aca="true" t="shared" si="1" ref="H32:H39">IF(E32=0,,F32/E32*100)</f>
        <v>77.21753343239229</v>
      </c>
    </row>
    <row r="33" spans="1:8" ht="21" customHeight="1">
      <c r="A33" s="32">
        <v>632001</v>
      </c>
      <c r="B33" s="73" t="s">
        <v>1544</v>
      </c>
      <c r="C33" s="32" t="s">
        <v>892</v>
      </c>
      <c r="D33" s="33" t="s">
        <v>1067</v>
      </c>
      <c r="E33" s="46">
        <v>75000</v>
      </c>
      <c r="F33" s="45">
        <v>51091</v>
      </c>
      <c r="G33" s="45">
        <v>75000</v>
      </c>
      <c r="H33" s="45">
        <f t="shared" si="1"/>
        <v>68.12133333333334</v>
      </c>
    </row>
    <row r="34" spans="1:8" ht="21" customHeight="1">
      <c r="A34" s="32">
        <v>632002</v>
      </c>
      <c r="B34" s="73" t="s">
        <v>1545</v>
      </c>
      <c r="C34" s="32" t="s">
        <v>892</v>
      </c>
      <c r="D34" s="33" t="s">
        <v>1068</v>
      </c>
      <c r="E34" s="46">
        <v>350</v>
      </c>
      <c r="F34" s="45">
        <v>40</v>
      </c>
      <c r="G34" s="45">
        <v>350</v>
      </c>
      <c r="H34" s="45">
        <f t="shared" si="1"/>
        <v>11.428571428571429</v>
      </c>
    </row>
    <row r="35" spans="1:9" ht="21" customHeight="1">
      <c r="A35" s="32">
        <v>635</v>
      </c>
      <c r="B35" s="73" t="s">
        <v>397</v>
      </c>
      <c r="C35" s="32" t="s">
        <v>892</v>
      </c>
      <c r="D35" s="33" t="s">
        <v>692</v>
      </c>
      <c r="E35" s="46">
        <v>0</v>
      </c>
      <c r="F35" s="45">
        <v>1764</v>
      </c>
      <c r="G35" s="45">
        <v>1764</v>
      </c>
      <c r="H35" s="45">
        <f t="shared" si="1"/>
        <v>0</v>
      </c>
      <c r="I35" s="221"/>
    </row>
    <row r="36" spans="1:8" ht="21" customHeight="1">
      <c r="A36" s="32" t="s">
        <v>113</v>
      </c>
      <c r="B36" s="73" t="s">
        <v>905</v>
      </c>
      <c r="C36" s="32" t="s">
        <v>892</v>
      </c>
      <c r="D36" s="70" t="s">
        <v>1013</v>
      </c>
      <c r="E36" s="46">
        <v>600</v>
      </c>
      <c r="F36" s="34">
        <v>60</v>
      </c>
      <c r="G36" s="34">
        <v>600</v>
      </c>
      <c r="H36" s="45">
        <f t="shared" si="1"/>
        <v>10</v>
      </c>
    </row>
    <row r="37" spans="1:8" ht="20.25" customHeight="1">
      <c r="A37" s="32">
        <v>641001</v>
      </c>
      <c r="B37" s="73" t="s">
        <v>903</v>
      </c>
      <c r="C37" s="32" t="s">
        <v>892</v>
      </c>
      <c r="D37" s="33" t="s">
        <v>1069</v>
      </c>
      <c r="E37" s="46">
        <v>25000</v>
      </c>
      <c r="F37" s="45">
        <v>24996.1</v>
      </c>
      <c r="G37" s="45">
        <v>25000</v>
      </c>
      <c r="H37" s="45">
        <f t="shared" si="1"/>
        <v>99.9844</v>
      </c>
    </row>
    <row r="38" spans="1:8" ht="20.25" customHeight="1">
      <c r="A38" s="32">
        <v>717</v>
      </c>
      <c r="B38" s="73" t="s">
        <v>904</v>
      </c>
      <c r="C38" s="32" t="s">
        <v>892</v>
      </c>
      <c r="D38" s="70" t="s">
        <v>114</v>
      </c>
      <c r="E38" s="45">
        <v>0</v>
      </c>
      <c r="F38" s="45"/>
      <c r="G38" s="45"/>
      <c r="H38" s="45">
        <f t="shared" si="1"/>
        <v>0</v>
      </c>
    </row>
    <row r="39" spans="1:8" ht="21" customHeight="1">
      <c r="A39" s="48"/>
      <c r="B39" s="103"/>
      <c r="C39" s="104" t="s">
        <v>892</v>
      </c>
      <c r="D39" s="48" t="s">
        <v>378</v>
      </c>
      <c r="E39" s="50">
        <f>SUM(E32)</f>
        <v>100950</v>
      </c>
      <c r="F39" s="50">
        <f>SUM(F32)</f>
        <v>77951.1</v>
      </c>
      <c r="G39" s="50">
        <f>SUM(G32)</f>
        <v>102714</v>
      </c>
      <c r="H39" s="50">
        <f t="shared" si="1"/>
        <v>77.21753343239229</v>
      </c>
    </row>
    <row r="40" spans="1:8" ht="21" customHeight="1">
      <c r="A40" s="58"/>
      <c r="B40" s="59"/>
      <c r="C40" s="60"/>
      <c r="D40" s="61"/>
      <c r="E40" s="58"/>
      <c r="F40" s="58"/>
      <c r="G40" s="58"/>
      <c r="H40" s="58"/>
    </row>
    <row r="41" spans="1:8" ht="21" customHeight="1">
      <c r="A41" s="334" t="s">
        <v>979</v>
      </c>
      <c r="B41" s="334"/>
      <c r="C41" s="334"/>
      <c r="D41" s="334"/>
      <c r="E41" s="334"/>
      <c r="F41" s="334"/>
      <c r="G41" s="334"/>
      <c r="H41" s="335"/>
    </row>
    <row r="42" spans="1:8" ht="15.75" customHeight="1">
      <c r="A42" s="336" t="s">
        <v>138</v>
      </c>
      <c r="B42" s="337"/>
      <c r="C42" s="337"/>
      <c r="D42" s="337"/>
      <c r="E42" s="337"/>
      <c r="F42" s="337"/>
      <c r="G42" s="337"/>
      <c r="H42" s="337"/>
    </row>
    <row r="43" spans="1:8" ht="28.5" customHeight="1">
      <c r="A43" s="337"/>
      <c r="B43" s="337"/>
      <c r="C43" s="337"/>
      <c r="D43" s="337"/>
      <c r="E43" s="337"/>
      <c r="F43" s="337"/>
      <c r="G43" s="337"/>
      <c r="H43" s="337"/>
    </row>
    <row r="44" spans="1:8" ht="21" customHeight="1">
      <c r="A44" s="58"/>
      <c r="B44" s="59"/>
      <c r="C44" s="60"/>
      <c r="D44" s="61"/>
      <c r="E44" s="58"/>
      <c r="F44" s="58"/>
      <c r="G44" s="58"/>
      <c r="H44" s="58"/>
    </row>
    <row r="45" spans="1:8" ht="21" customHeight="1">
      <c r="A45" s="18" t="s">
        <v>1015</v>
      </c>
      <c r="B45" s="41" t="s">
        <v>398</v>
      </c>
      <c r="C45" s="42" t="s">
        <v>389</v>
      </c>
      <c r="D45" s="94" t="s">
        <v>1291</v>
      </c>
      <c r="E45" s="40" t="s">
        <v>376</v>
      </c>
      <c r="F45" s="40" t="s">
        <v>152</v>
      </c>
      <c r="G45" s="40" t="s">
        <v>153</v>
      </c>
      <c r="H45" s="40" t="s">
        <v>377</v>
      </c>
    </row>
    <row r="46" spans="1:8" ht="21" customHeight="1">
      <c r="A46" s="95" t="s">
        <v>382</v>
      </c>
      <c r="B46" s="96" t="s">
        <v>383</v>
      </c>
      <c r="C46" s="97" t="s">
        <v>384</v>
      </c>
      <c r="D46" s="98" t="s">
        <v>374</v>
      </c>
      <c r="E46" s="99"/>
      <c r="F46" s="99"/>
      <c r="G46" s="99"/>
      <c r="H46" s="99"/>
    </row>
    <row r="47" spans="1:8" ht="21" customHeight="1">
      <c r="A47" s="37" t="s">
        <v>385</v>
      </c>
      <c r="B47" s="37" t="s">
        <v>386</v>
      </c>
      <c r="C47" s="14" t="s">
        <v>387</v>
      </c>
      <c r="D47" s="38" t="s">
        <v>388</v>
      </c>
      <c r="E47" s="105">
        <f>SUM(E48:E48)</f>
        <v>5000</v>
      </c>
      <c r="F47" s="105">
        <f>SUM(F48:F48)</f>
        <v>4999.79</v>
      </c>
      <c r="G47" s="105">
        <f>SUM(G48:G48)</f>
        <v>5000</v>
      </c>
      <c r="H47" s="105">
        <f>IF(E47=0,,F47/E47*100)</f>
        <v>99.9958</v>
      </c>
    </row>
    <row r="48" spans="1:8" ht="21" customHeight="1">
      <c r="A48" s="32">
        <v>641</v>
      </c>
      <c r="B48" s="73" t="s">
        <v>399</v>
      </c>
      <c r="C48" s="32" t="s">
        <v>892</v>
      </c>
      <c r="D48" s="58" t="s">
        <v>1014</v>
      </c>
      <c r="E48" s="46">
        <v>5000</v>
      </c>
      <c r="F48" s="272">
        <v>4999.79</v>
      </c>
      <c r="G48" s="45">
        <v>5000</v>
      </c>
      <c r="H48" s="45">
        <f>IF(E48=0,,F48/E48*100)</f>
        <v>99.9958</v>
      </c>
    </row>
    <row r="49" spans="1:8" ht="21" customHeight="1">
      <c r="A49" s="48"/>
      <c r="B49" s="103"/>
      <c r="C49" s="104" t="s">
        <v>892</v>
      </c>
      <c r="D49" s="48" t="s">
        <v>378</v>
      </c>
      <c r="E49" s="50">
        <f>SUM(E47)</f>
        <v>5000</v>
      </c>
      <c r="F49" s="50">
        <f>SUM(F47)</f>
        <v>4999.79</v>
      </c>
      <c r="G49" s="50">
        <f>SUM(G47)</f>
        <v>5000</v>
      </c>
      <c r="H49" s="50">
        <f>IF(E49=0,,F49/E49*100)</f>
        <v>99.9958</v>
      </c>
    </row>
    <row r="50" ht="21" customHeight="1"/>
    <row r="51" spans="1:8" ht="8.25">
      <c r="A51" s="334" t="s">
        <v>979</v>
      </c>
      <c r="B51" s="334"/>
      <c r="C51" s="334"/>
      <c r="D51" s="334"/>
      <c r="E51" s="334"/>
      <c r="F51" s="334"/>
      <c r="G51" s="334"/>
      <c r="H51" s="335"/>
    </row>
    <row r="52" spans="1:8" ht="15" customHeight="1">
      <c r="A52" s="336" t="s">
        <v>139</v>
      </c>
      <c r="B52" s="337"/>
      <c r="C52" s="337"/>
      <c r="D52" s="337"/>
      <c r="E52" s="337"/>
      <c r="F52" s="337"/>
      <c r="G52" s="337"/>
      <c r="H52" s="337"/>
    </row>
    <row r="53" spans="1:8" ht="21" customHeight="1">
      <c r="A53" s="337"/>
      <c r="B53" s="337"/>
      <c r="C53" s="337"/>
      <c r="D53" s="337"/>
      <c r="E53" s="337"/>
      <c r="F53" s="337"/>
      <c r="G53" s="337"/>
      <c r="H53" s="337"/>
    </row>
    <row r="54" ht="21" customHeight="1"/>
    <row r="55" spans="1:8" ht="21" customHeight="1">
      <c r="A55" s="18" t="s">
        <v>1017</v>
      </c>
      <c r="B55" s="41" t="s">
        <v>1070</v>
      </c>
      <c r="C55" s="42" t="s">
        <v>389</v>
      </c>
      <c r="D55" s="94" t="s">
        <v>1072</v>
      </c>
      <c r="E55" s="40" t="s">
        <v>376</v>
      </c>
      <c r="F55" s="40" t="s">
        <v>152</v>
      </c>
      <c r="G55" s="40" t="s">
        <v>153</v>
      </c>
      <c r="H55" s="40" t="s">
        <v>377</v>
      </c>
    </row>
    <row r="56" spans="1:8" ht="21" customHeight="1">
      <c r="A56" s="95" t="s">
        <v>382</v>
      </c>
      <c r="B56" s="96" t="s">
        <v>383</v>
      </c>
      <c r="C56" s="97" t="s">
        <v>384</v>
      </c>
      <c r="D56" s="98" t="s">
        <v>374</v>
      </c>
      <c r="E56" s="99"/>
      <c r="F56" s="99"/>
      <c r="G56" s="99"/>
      <c r="H56" s="99"/>
    </row>
    <row r="57" spans="1:8" ht="21" customHeight="1">
      <c r="A57" s="37" t="s">
        <v>385</v>
      </c>
      <c r="B57" s="37" t="s">
        <v>386</v>
      </c>
      <c r="C57" s="14" t="s">
        <v>387</v>
      </c>
      <c r="D57" s="38" t="s">
        <v>388</v>
      </c>
      <c r="E57" s="105">
        <f>SUM(E58:E70)</f>
        <v>107240</v>
      </c>
      <c r="F57" s="105">
        <f>SUM(F58:F70)</f>
        <v>84887.50000000001</v>
      </c>
      <c r="G57" s="105">
        <f>SUM(G58:G70)</f>
        <v>102240</v>
      </c>
      <c r="H57" s="105">
        <f>IF(E57=0,,F57/E57*100)</f>
        <v>79.15656471465873</v>
      </c>
    </row>
    <row r="58" spans="1:10" ht="21" customHeight="1">
      <c r="A58" s="68">
        <v>61</v>
      </c>
      <c r="B58" s="73" t="s">
        <v>402</v>
      </c>
      <c r="C58" s="32" t="s">
        <v>892</v>
      </c>
      <c r="D58" s="69" t="s">
        <v>1572</v>
      </c>
      <c r="E58" s="46">
        <v>49500</v>
      </c>
      <c r="F58" s="46">
        <v>48257.78</v>
      </c>
      <c r="G58" s="45">
        <v>49500</v>
      </c>
      <c r="H58" s="45">
        <f>IF(E58=0,,F58/E58*100)</f>
        <v>97.49046464646464</v>
      </c>
      <c r="J58" s="250"/>
    </row>
    <row r="59" spans="1:10" ht="21" customHeight="1">
      <c r="A59" s="68">
        <v>62</v>
      </c>
      <c r="B59" s="73" t="s">
        <v>403</v>
      </c>
      <c r="C59" s="32" t="s">
        <v>892</v>
      </c>
      <c r="D59" s="69" t="s">
        <v>1107</v>
      </c>
      <c r="E59" s="46">
        <v>17500</v>
      </c>
      <c r="F59" s="46">
        <v>17126.16</v>
      </c>
      <c r="G59" s="46">
        <v>17500</v>
      </c>
      <c r="H59" s="45">
        <f>IF(E59=0,,F59/E59*100)</f>
        <v>97.86377142857143</v>
      </c>
      <c r="J59" s="250"/>
    </row>
    <row r="60" spans="1:10" ht="21" customHeight="1">
      <c r="A60" s="32">
        <v>631</v>
      </c>
      <c r="B60" s="73" t="s">
        <v>404</v>
      </c>
      <c r="C60" s="32" t="s">
        <v>892</v>
      </c>
      <c r="D60" s="33" t="s">
        <v>982</v>
      </c>
      <c r="E60" s="46">
        <v>200</v>
      </c>
      <c r="F60" s="46">
        <v>0</v>
      </c>
      <c r="G60" s="46">
        <v>200</v>
      </c>
      <c r="H60" s="45">
        <f>IF(E60=0,,F60/E60*100)</f>
        <v>0</v>
      </c>
      <c r="J60" s="250"/>
    </row>
    <row r="61" spans="1:10" ht="21" customHeight="1">
      <c r="A61" s="32">
        <v>632</v>
      </c>
      <c r="B61" s="73" t="s">
        <v>406</v>
      </c>
      <c r="C61" s="32" t="s">
        <v>892</v>
      </c>
      <c r="D61" s="33" t="s">
        <v>1581</v>
      </c>
      <c r="E61" s="46">
        <v>0</v>
      </c>
      <c r="F61" s="46">
        <v>599.23</v>
      </c>
      <c r="G61" s="46">
        <v>600</v>
      </c>
      <c r="H61" s="45">
        <f>IF(E61=0,,F61/E61*100)</f>
        <v>0</v>
      </c>
      <c r="J61" s="250"/>
    </row>
    <row r="62" spans="1:10" ht="21" customHeight="1">
      <c r="A62" s="32">
        <v>633</v>
      </c>
      <c r="B62" s="73" t="s">
        <v>407</v>
      </c>
      <c r="C62" s="32" t="s">
        <v>892</v>
      </c>
      <c r="D62" s="33" t="s">
        <v>1146</v>
      </c>
      <c r="E62" s="46">
        <v>5400</v>
      </c>
      <c r="F62" s="46">
        <v>1312.57</v>
      </c>
      <c r="G62" s="46">
        <v>3503</v>
      </c>
      <c r="H62" s="45">
        <f aca="true" t="shared" si="2" ref="H62:H74">IF(E62=0,,F62/E62*100)</f>
        <v>24.306851851851853</v>
      </c>
      <c r="J62" s="250"/>
    </row>
    <row r="63" spans="1:10" ht="21" customHeight="1">
      <c r="A63" s="32">
        <v>634</v>
      </c>
      <c r="B63" s="73" t="s">
        <v>390</v>
      </c>
      <c r="C63" s="32" t="s">
        <v>892</v>
      </c>
      <c r="D63" s="61" t="s">
        <v>1147</v>
      </c>
      <c r="E63" s="46">
        <v>2810</v>
      </c>
      <c r="F63" s="46">
        <v>2542.66</v>
      </c>
      <c r="G63" s="46">
        <v>2711</v>
      </c>
      <c r="H63" s="45">
        <f t="shared" si="2"/>
        <v>90.48612099644127</v>
      </c>
      <c r="J63" s="250"/>
    </row>
    <row r="64" spans="1:10" ht="21" customHeight="1">
      <c r="A64" s="32">
        <v>635</v>
      </c>
      <c r="B64" s="73" t="s">
        <v>201</v>
      </c>
      <c r="C64" s="32" t="s">
        <v>892</v>
      </c>
      <c r="D64" s="33" t="s">
        <v>405</v>
      </c>
      <c r="E64" s="46">
        <v>1870</v>
      </c>
      <c r="F64" s="46">
        <v>1285.25</v>
      </c>
      <c r="G64" s="45">
        <v>2920</v>
      </c>
      <c r="H64" s="45">
        <f t="shared" si="2"/>
        <v>68.72994652406416</v>
      </c>
      <c r="J64" s="250"/>
    </row>
    <row r="65" spans="1:10" ht="21" customHeight="1">
      <c r="A65" s="32">
        <v>637</v>
      </c>
      <c r="B65" s="73" t="s">
        <v>906</v>
      </c>
      <c r="C65" s="32" t="s">
        <v>892</v>
      </c>
      <c r="D65" s="33" t="s">
        <v>988</v>
      </c>
      <c r="E65" s="46">
        <v>3310</v>
      </c>
      <c r="F65" s="46">
        <v>2697.22</v>
      </c>
      <c r="G65" s="46">
        <v>3606</v>
      </c>
      <c r="H65" s="45">
        <f t="shared" si="2"/>
        <v>81.4870090634441</v>
      </c>
      <c r="J65" s="250"/>
    </row>
    <row r="66" spans="1:10" ht="21" customHeight="1">
      <c r="A66" s="32">
        <v>642</v>
      </c>
      <c r="B66" s="73" t="s">
        <v>907</v>
      </c>
      <c r="C66" s="32" t="s">
        <v>892</v>
      </c>
      <c r="D66" s="33" t="s">
        <v>1073</v>
      </c>
      <c r="E66" s="46">
        <v>0</v>
      </c>
      <c r="F66" s="46">
        <v>66</v>
      </c>
      <c r="G66" s="46">
        <v>50</v>
      </c>
      <c r="H66" s="45">
        <f t="shared" si="2"/>
        <v>0</v>
      </c>
      <c r="J66" s="250"/>
    </row>
    <row r="67" spans="1:10" ht="21" customHeight="1">
      <c r="A67" s="20">
        <v>600</v>
      </c>
      <c r="B67" s="73" t="s">
        <v>908</v>
      </c>
      <c r="C67" s="32" t="s">
        <v>892</v>
      </c>
      <c r="D67" s="101" t="s">
        <v>203</v>
      </c>
      <c r="E67" s="46">
        <v>21650</v>
      </c>
      <c r="F67" s="46">
        <v>11000.63</v>
      </c>
      <c r="G67" s="45">
        <v>21650</v>
      </c>
      <c r="H67" s="45">
        <f t="shared" si="2"/>
        <v>50.81122401847574</v>
      </c>
      <c r="J67" s="250"/>
    </row>
    <row r="68" spans="1:10" ht="21" customHeight="1">
      <c r="A68" s="68">
        <v>713</v>
      </c>
      <c r="B68" s="73" t="s">
        <v>909</v>
      </c>
      <c r="C68" s="32" t="s">
        <v>892</v>
      </c>
      <c r="D68" s="33" t="s">
        <v>1019</v>
      </c>
      <c r="E68" s="46">
        <v>0</v>
      </c>
      <c r="F68" s="46">
        <v>0</v>
      </c>
      <c r="G68" s="46">
        <v>0</v>
      </c>
      <c r="H68" s="45">
        <f t="shared" si="2"/>
        <v>0</v>
      </c>
      <c r="J68" s="250"/>
    </row>
    <row r="69" spans="1:10" ht="21" customHeight="1">
      <c r="A69" s="68">
        <v>714001</v>
      </c>
      <c r="B69" s="73" t="s">
        <v>910</v>
      </c>
      <c r="C69" s="32" t="s">
        <v>892</v>
      </c>
      <c r="D69" s="101" t="s">
        <v>1020</v>
      </c>
      <c r="E69" s="133">
        <v>5000</v>
      </c>
      <c r="F69" s="133">
        <v>0</v>
      </c>
      <c r="G69" s="45">
        <v>0</v>
      </c>
      <c r="H69" s="45">
        <f>IF(E69=0,,F69/E69*100)</f>
        <v>0</v>
      </c>
      <c r="J69" s="250"/>
    </row>
    <row r="70" spans="1:10" ht="21" customHeight="1">
      <c r="A70" s="68">
        <v>717001</v>
      </c>
      <c r="B70" s="73" t="s">
        <v>1018</v>
      </c>
      <c r="C70" s="32" t="s">
        <v>892</v>
      </c>
      <c r="D70" s="101" t="s">
        <v>679</v>
      </c>
      <c r="E70" s="133">
        <v>0</v>
      </c>
      <c r="F70" s="133">
        <v>0</v>
      </c>
      <c r="G70" s="133">
        <v>0</v>
      </c>
      <c r="H70" s="45">
        <f t="shared" si="2"/>
        <v>0</v>
      </c>
      <c r="J70" s="250"/>
    </row>
    <row r="71" spans="1:10" ht="21" customHeight="1">
      <c r="A71" s="37" t="s">
        <v>266</v>
      </c>
      <c r="B71" s="37" t="s">
        <v>267</v>
      </c>
      <c r="C71" s="14" t="s">
        <v>387</v>
      </c>
      <c r="D71" s="15" t="s">
        <v>991</v>
      </c>
      <c r="E71" s="39">
        <f>SUM(E72)</f>
        <v>15000</v>
      </c>
      <c r="F71" s="26">
        <f>SUM(F72)</f>
        <v>24248.37</v>
      </c>
      <c r="G71" s="26">
        <f>SUM(G72)</f>
        <v>24249</v>
      </c>
      <c r="H71" s="105">
        <f>IF(E71=0,,F71/E71*100)</f>
        <v>161.6558</v>
      </c>
      <c r="J71" s="250"/>
    </row>
    <row r="72" spans="1:10" ht="21" customHeight="1">
      <c r="A72" s="32">
        <v>600</v>
      </c>
      <c r="B72" s="73" t="s">
        <v>115</v>
      </c>
      <c r="C72" s="32" t="s">
        <v>892</v>
      </c>
      <c r="D72" s="101" t="s">
        <v>203</v>
      </c>
      <c r="E72" s="133">
        <v>15000</v>
      </c>
      <c r="F72" s="67">
        <v>24248.37</v>
      </c>
      <c r="G72" s="45">
        <v>24249</v>
      </c>
      <c r="H72" s="45">
        <f t="shared" si="2"/>
        <v>161.6558</v>
      </c>
      <c r="J72" s="250"/>
    </row>
    <row r="73" spans="1:10" ht="21" customHeight="1">
      <c r="A73" s="47" t="s">
        <v>274</v>
      </c>
      <c r="B73" s="47" t="s">
        <v>275</v>
      </c>
      <c r="C73" s="25" t="s">
        <v>387</v>
      </c>
      <c r="D73" s="17" t="s">
        <v>276</v>
      </c>
      <c r="E73" s="26">
        <f>SUM(E74)</f>
        <v>0</v>
      </c>
      <c r="F73" s="26">
        <f>SUM(F74)</f>
        <v>2841.6</v>
      </c>
      <c r="G73" s="26">
        <f>SUM(G74)</f>
        <v>2842</v>
      </c>
      <c r="H73" s="26">
        <f t="shared" si="2"/>
        <v>0</v>
      </c>
      <c r="J73" s="250"/>
    </row>
    <row r="74" spans="1:10" ht="21" customHeight="1">
      <c r="A74" s="32">
        <v>714001</v>
      </c>
      <c r="B74" s="73" t="s">
        <v>526</v>
      </c>
      <c r="C74" s="32" t="s">
        <v>1410</v>
      </c>
      <c r="D74" s="101" t="s">
        <v>527</v>
      </c>
      <c r="E74" s="133">
        <v>0</v>
      </c>
      <c r="F74" s="67">
        <v>2841.6</v>
      </c>
      <c r="G74" s="45">
        <v>2842</v>
      </c>
      <c r="H74" s="45">
        <f t="shared" si="2"/>
        <v>0</v>
      </c>
      <c r="J74" s="250"/>
    </row>
    <row r="75" spans="1:11" ht="21" customHeight="1">
      <c r="A75" s="48"/>
      <c r="B75" s="103"/>
      <c r="C75" s="104" t="s">
        <v>892</v>
      </c>
      <c r="D75" s="48" t="s">
        <v>378</v>
      </c>
      <c r="E75" s="276">
        <f>SUM(E71,E57,E73)</f>
        <v>122240</v>
      </c>
      <c r="F75" s="276">
        <f>SUM(F71,F57,F73)</f>
        <v>111977.47000000002</v>
      </c>
      <c r="G75" s="276">
        <f>SUM(G71,G57,G73)</f>
        <v>129331</v>
      </c>
      <c r="H75" s="50">
        <f>IF(E75=0,,F75/E75*100)</f>
        <v>91.60460569371729</v>
      </c>
      <c r="I75" s="278"/>
      <c r="J75" s="278"/>
      <c r="K75" s="278"/>
    </row>
    <row r="76" ht="21" customHeight="1">
      <c r="J76" s="250"/>
    </row>
    <row r="77" spans="1:8" ht="8.25">
      <c r="A77" s="334" t="s">
        <v>979</v>
      </c>
      <c r="B77" s="334"/>
      <c r="C77" s="334"/>
      <c r="D77" s="334"/>
      <c r="E77" s="334"/>
      <c r="F77" s="334"/>
      <c r="G77" s="334"/>
      <c r="H77" s="335"/>
    </row>
    <row r="78" spans="1:8" ht="36.75" customHeight="1">
      <c r="A78" s="336" t="s">
        <v>140</v>
      </c>
      <c r="B78" s="337"/>
      <c r="C78" s="337"/>
      <c r="D78" s="337"/>
      <c r="E78" s="337"/>
      <c r="F78" s="337"/>
      <c r="G78" s="337"/>
      <c r="H78" s="337"/>
    </row>
    <row r="79" spans="1:8" ht="19.5" customHeight="1">
      <c r="A79" s="337"/>
      <c r="B79" s="337"/>
      <c r="C79" s="337"/>
      <c r="D79" s="337"/>
      <c r="E79" s="337"/>
      <c r="F79" s="337"/>
      <c r="G79" s="337"/>
      <c r="H79" s="337"/>
    </row>
    <row r="80" ht="21" customHeight="1"/>
    <row r="81" spans="1:8" ht="21" customHeight="1">
      <c r="A81" s="40"/>
      <c r="B81" s="41" t="s">
        <v>1290</v>
      </c>
      <c r="C81" s="42" t="s">
        <v>389</v>
      </c>
      <c r="D81" s="94" t="s">
        <v>1071</v>
      </c>
      <c r="E81" s="40" t="s">
        <v>376</v>
      </c>
      <c r="F81" s="40" t="s">
        <v>152</v>
      </c>
      <c r="G81" s="40" t="s">
        <v>153</v>
      </c>
      <c r="H81" s="40" t="s">
        <v>377</v>
      </c>
    </row>
    <row r="82" spans="1:8" ht="21" customHeight="1">
      <c r="A82" s="95" t="s">
        <v>382</v>
      </c>
      <c r="B82" s="96" t="s">
        <v>383</v>
      </c>
      <c r="C82" s="97" t="s">
        <v>384</v>
      </c>
      <c r="D82" s="98" t="s">
        <v>374</v>
      </c>
      <c r="E82" s="99"/>
      <c r="F82" s="99"/>
      <c r="G82" s="99"/>
      <c r="H82" s="99"/>
    </row>
    <row r="83" spans="1:8" ht="21" customHeight="1">
      <c r="A83" s="37" t="s">
        <v>385</v>
      </c>
      <c r="B83" s="37" t="s">
        <v>386</v>
      </c>
      <c r="C83" s="14" t="s">
        <v>387</v>
      </c>
      <c r="D83" s="38" t="s">
        <v>388</v>
      </c>
      <c r="E83" s="105">
        <f>SUM(E84:E84)</f>
        <v>0</v>
      </c>
      <c r="F83" s="105">
        <f>SUM(F84:F84)</f>
        <v>0</v>
      </c>
      <c r="G83" s="105">
        <f>SUM(G84:G84)</f>
        <v>0</v>
      </c>
      <c r="H83" s="105">
        <f>IF(E83=0,,F83/E83*100)</f>
        <v>0</v>
      </c>
    </row>
    <row r="84" spans="1:8" ht="21" customHeight="1">
      <c r="A84" s="20"/>
      <c r="B84" s="29" t="s">
        <v>1292</v>
      </c>
      <c r="C84" s="20" t="s">
        <v>892</v>
      </c>
      <c r="D84" s="101"/>
      <c r="E84" s="45"/>
      <c r="F84" s="45"/>
      <c r="G84" s="45"/>
      <c r="H84" s="102">
        <f>IF(E84=0,,F84/E84*100)</f>
        <v>0</v>
      </c>
    </row>
    <row r="85" spans="1:8" ht="21" customHeight="1">
      <c r="A85" s="48"/>
      <c r="B85" s="103"/>
      <c r="C85" s="104" t="s">
        <v>892</v>
      </c>
      <c r="D85" s="48" t="s">
        <v>378</v>
      </c>
      <c r="E85" s="50">
        <f>SUM(E83)</f>
        <v>0</v>
      </c>
      <c r="F85" s="50">
        <f>SUM(F83)</f>
        <v>0</v>
      </c>
      <c r="G85" s="50">
        <f>SUM(G83)</f>
        <v>0</v>
      </c>
      <c r="H85" s="50">
        <f>IF(E85=0,,F85/E85*100)</f>
        <v>0</v>
      </c>
    </row>
    <row r="86" ht="21" customHeight="1"/>
    <row r="87" spans="1:8" ht="8.25">
      <c r="A87" s="334" t="s">
        <v>979</v>
      </c>
      <c r="B87" s="334"/>
      <c r="C87" s="334"/>
      <c r="D87" s="334"/>
      <c r="E87" s="334"/>
      <c r="F87" s="334"/>
      <c r="G87" s="334"/>
      <c r="H87" s="335"/>
    </row>
    <row r="88" spans="1:8" ht="8.25">
      <c r="A88" s="336" t="s">
        <v>331</v>
      </c>
      <c r="B88" s="337"/>
      <c r="C88" s="337"/>
      <c r="D88" s="337"/>
      <c r="E88" s="337"/>
      <c r="F88" s="337"/>
      <c r="G88" s="337"/>
      <c r="H88" s="337"/>
    </row>
    <row r="89" spans="1:8" ht="21" customHeight="1">
      <c r="A89" s="337"/>
      <c r="B89" s="337"/>
      <c r="C89" s="337"/>
      <c r="D89" s="337"/>
      <c r="E89" s="337"/>
      <c r="F89" s="337"/>
      <c r="G89" s="337"/>
      <c r="H89" s="337"/>
    </row>
    <row r="92" spans="1:8" ht="21" customHeight="1">
      <c r="A92" s="378" t="s">
        <v>1532</v>
      </c>
      <c r="B92" s="378"/>
      <c r="C92" s="378"/>
      <c r="D92" s="378"/>
      <c r="E92" s="368">
        <v>2014</v>
      </c>
      <c r="F92" s="368"/>
      <c r="G92" s="368"/>
      <c r="H92" s="369"/>
    </row>
    <row r="93" spans="1:8" ht="21" customHeight="1">
      <c r="A93" s="86" t="s">
        <v>382</v>
      </c>
      <c r="B93" s="37" t="s">
        <v>383</v>
      </c>
      <c r="C93" s="14" t="s">
        <v>384</v>
      </c>
      <c r="D93" s="15" t="s">
        <v>374</v>
      </c>
      <c r="E93" s="86" t="s">
        <v>1115</v>
      </c>
      <c r="F93" s="86" t="s">
        <v>1116</v>
      </c>
      <c r="G93" s="86" t="s">
        <v>381</v>
      </c>
      <c r="H93" s="86" t="s">
        <v>378</v>
      </c>
    </row>
    <row r="94" spans="1:8" ht="21" customHeight="1">
      <c r="A94" s="106" t="s">
        <v>1119</v>
      </c>
      <c r="B94" s="359" t="s">
        <v>1535</v>
      </c>
      <c r="C94" s="362" t="s">
        <v>389</v>
      </c>
      <c r="D94" s="365" t="s">
        <v>1536</v>
      </c>
      <c r="E94" s="107">
        <f>SUM(E15:E21)</f>
        <v>7000</v>
      </c>
      <c r="F94" s="107">
        <f>SUM(E23)</f>
        <v>0</v>
      </c>
      <c r="G94" s="107"/>
      <c r="H94" s="107">
        <f>SUM(E94:G94)</f>
        <v>7000</v>
      </c>
    </row>
    <row r="95" spans="1:8" ht="21" customHeight="1">
      <c r="A95" s="106" t="s">
        <v>1121</v>
      </c>
      <c r="B95" s="360"/>
      <c r="C95" s="363"/>
      <c r="D95" s="366"/>
      <c r="E95" s="110">
        <f>SUM(F15:F21)</f>
        <v>3817.9300000000003</v>
      </c>
      <c r="F95" s="110">
        <f>SUM(F23)</f>
        <v>7200</v>
      </c>
      <c r="G95" s="110"/>
      <c r="H95" s="107">
        <f>SUM(E95:G95)</f>
        <v>11017.93</v>
      </c>
    </row>
    <row r="96" spans="1:8" ht="21" customHeight="1">
      <c r="A96" s="106" t="s">
        <v>1122</v>
      </c>
      <c r="B96" s="361"/>
      <c r="C96" s="364"/>
      <c r="D96" s="367"/>
      <c r="E96" s="110">
        <f>IF(E95=0,,E95/E94*100)</f>
        <v>54.54185714285714</v>
      </c>
      <c r="F96" s="110">
        <f>IF(F94=0,,F95/F94*100)</f>
        <v>0</v>
      </c>
      <c r="G96" s="110">
        <f>IF(G95=0,,G95/G94*100)</f>
        <v>0</v>
      </c>
      <c r="H96" s="110">
        <f>IF(H95=0,,H95/H94*100)</f>
        <v>157.399</v>
      </c>
    </row>
    <row r="97" spans="1:8" ht="21" customHeight="1">
      <c r="A97" s="106" t="s">
        <v>1119</v>
      </c>
      <c r="B97" s="359" t="s">
        <v>1543</v>
      </c>
      <c r="C97" s="362" t="s">
        <v>389</v>
      </c>
      <c r="D97" s="365" t="s">
        <v>401</v>
      </c>
      <c r="E97" s="110">
        <f>SUM(E33:E37)</f>
        <v>100950</v>
      </c>
      <c r="F97" s="110">
        <f>SUM(E38)</f>
        <v>0</v>
      </c>
      <c r="G97" s="110"/>
      <c r="H97" s="110">
        <f>SUM(E97:G97)</f>
        <v>100950</v>
      </c>
    </row>
    <row r="98" spans="1:8" ht="21" customHeight="1">
      <c r="A98" s="106" t="s">
        <v>1121</v>
      </c>
      <c r="B98" s="360"/>
      <c r="C98" s="363"/>
      <c r="D98" s="366"/>
      <c r="E98" s="110">
        <f>SUM(F33:F37)</f>
        <v>77951.1</v>
      </c>
      <c r="F98" s="110">
        <f>SUM(F38)</f>
        <v>0</v>
      </c>
      <c r="G98" s="110"/>
      <c r="H98" s="110">
        <f>SUM(E98:G98)</f>
        <v>77951.1</v>
      </c>
    </row>
    <row r="99" spans="1:8" ht="21" customHeight="1">
      <c r="A99" s="106" t="s">
        <v>1122</v>
      </c>
      <c r="B99" s="361"/>
      <c r="C99" s="364"/>
      <c r="D99" s="367"/>
      <c r="E99" s="110">
        <f>IF(E98=0,,E98/E97*100)</f>
        <v>77.21753343239229</v>
      </c>
      <c r="F99" s="110">
        <f>IF(F98=0,,F98/F97*100)</f>
        <v>0</v>
      </c>
      <c r="G99" s="110">
        <f>IF(G98=0,,G98/G97*100)</f>
        <v>0</v>
      </c>
      <c r="H99" s="110">
        <f>IF(H98=0,,H98/H97*100)</f>
        <v>77.21753343239229</v>
      </c>
    </row>
    <row r="100" spans="1:8" ht="21" customHeight="1">
      <c r="A100" s="106" t="s">
        <v>1119</v>
      </c>
      <c r="B100" s="359" t="s">
        <v>398</v>
      </c>
      <c r="C100" s="362" t="s">
        <v>389</v>
      </c>
      <c r="D100" s="365" t="s">
        <v>1291</v>
      </c>
      <c r="E100" s="110">
        <f>SUM(E48)</f>
        <v>5000</v>
      </c>
      <c r="F100" s="110"/>
      <c r="G100" s="110"/>
      <c r="H100" s="110">
        <f>SUM(E100:G100)</f>
        <v>5000</v>
      </c>
    </row>
    <row r="101" spans="1:8" ht="21" customHeight="1">
      <c r="A101" s="106" t="s">
        <v>1121</v>
      </c>
      <c r="B101" s="360"/>
      <c r="C101" s="363"/>
      <c r="D101" s="366"/>
      <c r="E101" s="110">
        <f>SUM(F48)</f>
        <v>4999.79</v>
      </c>
      <c r="F101" s="110"/>
      <c r="G101" s="110"/>
      <c r="H101" s="110">
        <f>SUM(E101:G101)</f>
        <v>4999.79</v>
      </c>
    </row>
    <row r="102" spans="1:8" ht="21" customHeight="1">
      <c r="A102" s="106" t="s">
        <v>1122</v>
      </c>
      <c r="B102" s="361"/>
      <c r="C102" s="364"/>
      <c r="D102" s="367"/>
      <c r="E102" s="110">
        <f>IF(E101=0,,E101/E100*100)</f>
        <v>99.9958</v>
      </c>
      <c r="F102" s="110">
        <f>IF(F101=0,,F101/F100*100)</f>
        <v>0</v>
      </c>
      <c r="G102" s="110">
        <f>IF(G101=0,,G101/G100*100)</f>
        <v>0</v>
      </c>
      <c r="H102" s="110">
        <f>IF(H101=0,,H101/H100*100)</f>
        <v>99.9958</v>
      </c>
    </row>
    <row r="103" spans="1:8" ht="21" customHeight="1">
      <c r="A103" s="106" t="s">
        <v>1119</v>
      </c>
      <c r="B103" s="359" t="s">
        <v>400</v>
      </c>
      <c r="C103" s="362" t="s">
        <v>389</v>
      </c>
      <c r="D103" s="365" t="s">
        <v>1072</v>
      </c>
      <c r="E103" s="110">
        <f>SUM(E58:E67,E72)</f>
        <v>117240</v>
      </c>
      <c r="F103" s="110">
        <f>SUM(E68:E70,E74)</f>
        <v>5000</v>
      </c>
      <c r="G103" s="110"/>
      <c r="H103" s="110">
        <f>SUM(E103:G103)</f>
        <v>122240</v>
      </c>
    </row>
    <row r="104" spans="1:8" ht="21" customHeight="1">
      <c r="A104" s="106" t="s">
        <v>1121</v>
      </c>
      <c r="B104" s="360"/>
      <c r="C104" s="363"/>
      <c r="D104" s="366"/>
      <c r="E104" s="110">
        <f>SUM(F72,F58:F67)</f>
        <v>109135.87000000001</v>
      </c>
      <c r="F104" s="110">
        <f>SUM(F68:F70,F74)</f>
        <v>2841.6</v>
      </c>
      <c r="G104" s="110"/>
      <c r="H104" s="110">
        <f>SUM(E104:G104)</f>
        <v>111977.47000000002</v>
      </c>
    </row>
    <row r="105" spans="1:8" ht="21" customHeight="1">
      <c r="A105" s="106" t="s">
        <v>1122</v>
      </c>
      <c r="B105" s="361"/>
      <c r="C105" s="364"/>
      <c r="D105" s="367"/>
      <c r="E105" s="110">
        <f>IF(E104=0,,E104/E103*100)</f>
        <v>93.08757250085296</v>
      </c>
      <c r="F105" s="110">
        <f>IF(F104=0,,F104/F103*100)</f>
        <v>56.831999999999994</v>
      </c>
      <c r="G105" s="110">
        <f>IF(G104=0,,G104/G103*100)</f>
        <v>0</v>
      </c>
      <c r="H105" s="110">
        <f>IF(H104=0,,H104/H103*100)</f>
        <v>91.60460569371729</v>
      </c>
    </row>
    <row r="106" spans="1:8" ht="21" customHeight="1">
      <c r="A106" s="106" t="s">
        <v>1119</v>
      </c>
      <c r="B106" s="359" t="s">
        <v>1290</v>
      </c>
      <c r="C106" s="362" t="s">
        <v>389</v>
      </c>
      <c r="D106" s="365" t="s">
        <v>1071</v>
      </c>
      <c r="E106" s="110"/>
      <c r="F106" s="110"/>
      <c r="G106" s="110"/>
      <c r="H106" s="110">
        <f>SUM(E106:G106)</f>
        <v>0</v>
      </c>
    </row>
    <row r="107" spans="1:8" ht="21" customHeight="1">
      <c r="A107" s="106" t="s">
        <v>1121</v>
      </c>
      <c r="B107" s="360"/>
      <c r="C107" s="363"/>
      <c r="D107" s="366"/>
      <c r="E107" s="110"/>
      <c r="F107" s="110"/>
      <c r="G107" s="110"/>
      <c r="H107" s="110">
        <f>SUM(E107:G107)</f>
        <v>0</v>
      </c>
    </row>
    <row r="108" spans="1:8" ht="21" customHeight="1">
      <c r="A108" s="106" t="s">
        <v>1122</v>
      </c>
      <c r="B108" s="361"/>
      <c r="C108" s="364"/>
      <c r="D108" s="367"/>
      <c r="E108" s="110">
        <f>IF(E107=0,,E107/E106*100)</f>
        <v>0</v>
      </c>
      <c r="F108" s="110">
        <f>IF(F107=0,,F107/F106*100)</f>
        <v>0</v>
      </c>
      <c r="G108" s="110">
        <f>IF(G107=0,,G107/G106*100)</f>
        <v>0</v>
      </c>
      <c r="H108" s="110">
        <f>IF(H107=0,,H107/H106*100)</f>
        <v>0</v>
      </c>
    </row>
    <row r="109" spans="1:8" ht="21" customHeight="1">
      <c r="A109" s="111" t="s">
        <v>1119</v>
      </c>
      <c r="B109" s="112"/>
      <c r="C109" s="111"/>
      <c r="D109" s="48" t="s">
        <v>154</v>
      </c>
      <c r="E109" s="113">
        <f aca="true" t="shared" si="3" ref="E109:G110">SUM(E94,E97,E100,E103,E106)</f>
        <v>230190</v>
      </c>
      <c r="F109" s="113">
        <f t="shared" si="3"/>
        <v>5000</v>
      </c>
      <c r="G109" s="113">
        <f t="shared" si="3"/>
        <v>0</v>
      </c>
      <c r="H109" s="113">
        <f>SUM(E109:G109)</f>
        <v>235190</v>
      </c>
    </row>
    <row r="110" spans="1:8" ht="21" customHeight="1">
      <c r="A110" s="111" t="s">
        <v>1121</v>
      </c>
      <c r="B110" s="112"/>
      <c r="C110" s="111"/>
      <c r="D110" s="48" t="s">
        <v>155</v>
      </c>
      <c r="E110" s="113">
        <f t="shared" si="3"/>
        <v>195904.69</v>
      </c>
      <c r="F110" s="113">
        <f t="shared" si="3"/>
        <v>10041.6</v>
      </c>
      <c r="G110" s="113">
        <f t="shared" si="3"/>
        <v>0</v>
      </c>
      <c r="H110" s="113">
        <f>SUM(E110:G110)</f>
        <v>205946.29</v>
      </c>
    </row>
    <row r="111" spans="1:8" ht="21" customHeight="1">
      <c r="A111" s="111" t="s">
        <v>1122</v>
      </c>
      <c r="B111" s="112"/>
      <c r="C111" s="111"/>
      <c r="D111" s="48" t="s">
        <v>1123</v>
      </c>
      <c r="E111" s="113">
        <f>IF(E110=0,,E110/E109*100)</f>
        <v>85.10564750857988</v>
      </c>
      <c r="F111" s="113">
        <f>IF(F110=0,,F110/F109*100)</f>
        <v>200.832</v>
      </c>
      <c r="G111" s="113">
        <f>IF(G110=0,,G110/G109*100)</f>
        <v>0</v>
      </c>
      <c r="H111" s="113">
        <f>IF(H110=0,,H110/H109*100)</f>
        <v>87.56592117011778</v>
      </c>
    </row>
    <row r="112" spans="1:7" ht="8.25">
      <c r="A112" s="115"/>
      <c r="B112" s="52"/>
      <c r="C112" s="51"/>
      <c r="D112" s="115"/>
      <c r="E112" s="115"/>
      <c r="F112" s="115"/>
      <c r="G112" s="116"/>
    </row>
    <row r="113" spans="1:7" ht="8.25">
      <c r="A113" s="115" t="s">
        <v>1119</v>
      </c>
      <c r="B113" s="52" t="s">
        <v>154</v>
      </c>
      <c r="C113" s="51"/>
      <c r="D113" s="115"/>
      <c r="E113" s="115"/>
      <c r="F113" s="115"/>
      <c r="G113" s="116"/>
    </row>
    <row r="114" spans="1:7" ht="8.25">
      <c r="A114" s="115" t="s">
        <v>1121</v>
      </c>
      <c r="B114" s="52" t="s">
        <v>155</v>
      </c>
      <c r="C114" s="51"/>
      <c r="D114" s="115"/>
      <c r="E114" s="115"/>
      <c r="F114" s="115"/>
      <c r="G114" s="116"/>
    </row>
    <row r="115" spans="1:7" ht="8.25">
      <c r="A115" s="115" t="s">
        <v>1122</v>
      </c>
      <c r="B115" s="52" t="s">
        <v>1123</v>
      </c>
      <c r="C115" s="51"/>
      <c r="D115" s="115"/>
      <c r="E115" s="115"/>
      <c r="F115" s="115"/>
      <c r="G115" s="116"/>
    </row>
    <row r="116" spans="1:7" ht="8.25">
      <c r="A116" s="115"/>
      <c r="B116" s="52"/>
      <c r="C116" s="51"/>
      <c r="D116" s="115"/>
      <c r="E116" s="115"/>
      <c r="F116" s="115"/>
      <c r="G116" s="116"/>
    </row>
    <row r="117" spans="1:7" ht="8.25">
      <c r="A117" s="334" t="s">
        <v>375</v>
      </c>
      <c r="B117" s="334"/>
      <c r="C117" s="334"/>
      <c r="D117" s="334"/>
      <c r="E117" s="334"/>
      <c r="F117" s="334"/>
      <c r="G117" s="334"/>
    </row>
    <row r="118" spans="1:8" ht="8.25" customHeight="1">
      <c r="A118" s="336" t="s">
        <v>141</v>
      </c>
      <c r="B118" s="337"/>
      <c r="C118" s="337"/>
      <c r="D118" s="337"/>
      <c r="E118" s="337"/>
      <c r="F118" s="337"/>
      <c r="G118" s="337"/>
      <c r="H118" s="377"/>
    </row>
    <row r="119" spans="1:8" ht="21" customHeight="1">
      <c r="A119" s="337"/>
      <c r="B119" s="337"/>
      <c r="C119" s="337"/>
      <c r="D119" s="337"/>
      <c r="E119" s="337"/>
      <c r="F119" s="337"/>
      <c r="G119" s="337"/>
      <c r="H119" s="377"/>
    </row>
    <row r="120" spans="1:8" ht="8.25" customHeight="1">
      <c r="A120" s="337"/>
      <c r="B120" s="337"/>
      <c r="C120" s="337"/>
      <c r="D120" s="337"/>
      <c r="E120" s="337"/>
      <c r="F120" s="337"/>
      <c r="G120" s="337"/>
      <c r="H120" s="377"/>
    </row>
    <row r="121" spans="1:8" ht="8.25" customHeight="1">
      <c r="A121" s="337"/>
      <c r="B121" s="337"/>
      <c r="C121" s="337"/>
      <c r="D121" s="337"/>
      <c r="E121" s="337"/>
      <c r="F121" s="337"/>
      <c r="G121" s="337"/>
      <c r="H121" s="377"/>
    </row>
    <row r="124" spans="1:5" ht="8.25">
      <c r="A124" s="358" t="s">
        <v>389</v>
      </c>
      <c r="B124" s="358"/>
      <c r="C124" s="358" t="s">
        <v>1536</v>
      </c>
      <c r="D124" s="358"/>
      <c r="E124" s="358"/>
    </row>
    <row r="125" spans="1:5" ht="8.25">
      <c r="A125" s="117" t="s">
        <v>1124</v>
      </c>
      <c r="B125" s="117"/>
      <c r="C125" s="358" t="s">
        <v>1077</v>
      </c>
      <c r="D125" s="358"/>
      <c r="E125" s="358"/>
    </row>
    <row r="126" spans="1:5" ht="8.25">
      <c r="A126" s="358" t="s">
        <v>1125</v>
      </c>
      <c r="B126" s="358"/>
      <c r="C126" s="358" t="s">
        <v>1277</v>
      </c>
      <c r="D126" s="358"/>
      <c r="E126" s="358"/>
    </row>
    <row r="127" spans="1:5" ht="8.25">
      <c r="A127" s="117" t="s">
        <v>1126</v>
      </c>
      <c r="B127" s="117" t="s">
        <v>1127</v>
      </c>
      <c r="C127" s="358" t="s">
        <v>1294</v>
      </c>
      <c r="D127" s="358"/>
      <c r="E127" s="358"/>
    </row>
    <row r="128" spans="1:8" ht="8.25">
      <c r="A128" s="370" t="s">
        <v>1128</v>
      </c>
      <c r="B128" s="370"/>
      <c r="C128" s="370"/>
      <c r="D128" s="373" t="s">
        <v>156</v>
      </c>
      <c r="E128" s="373"/>
      <c r="F128" s="373"/>
      <c r="G128" s="373"/>
      <c r="H128" s="373"/>
    </row>
    <row r="129" spans="1:8" ht="8.25">
      <c r="A129" s="358" t="s">
        <v>1129</v>
      </c>
      <c r="B129" s="358"/>
      <c r="C129" s="358"/>
      <c r="D129" s="371">
        <v>3</v>
      </c>
      <c r="E129" s="374"/>
      <c r="F129" s="374"/>
      <c r="G129" s="374"/>
      <c r="H129" s="374"/>
    </row>
    <row r="130" spans="1:8" ht="8.25">
      <c r="A130" s="358" t="s">
        <v>1130</v>
      </c>
      <c r="B130" s="358"/>
      <c r="C130" s="358"/>
      <c r="D130" s="371">
        <v>10</v>
      </c>
      <c r="E130" s="374"/>
      <c r="F130" s="374"/>
      <c r="G130" s="374"/>
      <c r="H130" s="374"/>
    </row>
    <row r="131" spans="1:8" ht="8.25">
      <c r="A131" s="358" t="s">
        <v>377</v>
      </c>
      <c r="B131" s="358"/>
      <c r="C131" s="358"/>
      <c r="D131" s="372">
        <f>IF(D129=0,,D130/D129*100)</f>
        <v>333.33333333333337</v>
      </c>
      <c r="E131" s="376"/>
      <c r="F131" s="376"/>
      <c r="G131" s="376"/>
      <c r="H131" s="376"/>
    </row>
    <row r="132" spans="1:5" ht="8.25">
      <c r="A132" s="121"/>
      <c r="B132" s="121"/>
      <c r="C132" s="121"/>
      <c r="D132" s="121"/>
      <c r="E132" s="121"/>
    </row>
    <row r="133" spans="1:5" ht="8.25">
      <c r="A133" s="117" t="s">
        <v>1126</v>
      </c>
      <c r="B133" s="117" t="s">
        <v>1127</v>
      </c>
      <c r="C133" s="358" t="s">
        <v>1295</v>
      </c>
      <c r="D133" s="358"/>
      <c r="E133" s="358"/>
    </row>
    <row r="134" spans="1:8" ht="8.25">
      <c r="A134" s="358"/>
      <c r="B134" s="358"/>
      <c r="C134" s="358"/>
      <c r="D134" s="371">
        <v>50</v>
      </c>
      <c r="E134" s="374"/>
      <c r="F134" s="374"/>
      <c r="G134" s="374"/>
      <c r="H134" s="374"/>
    </row>
    <row r="135" spans="1:8" ht="8.25">
      <c r="A135" s="358" t="s">
        <v>1130</v>
      </c>
      <c r="B135" s="358"/>
      <c r="C135" s="358"/>
      <c r="D135" s="371">
        <v>50</v>
      </c>
      <c r="E135" s="374"/>
      <c r="F135" s="374"/>
      <c r="G135" s="374"/>
      <c r="H135" s="374"/>
    </row>
    <row r="136" spans="1:8" ht="8.25">
      <c r="A136" s="358" t="s">
        <v>377</v>
      </c>
      <c r="B136" s="358"/>
      <c r="C136" s="358"/>
      <c r="D136" s="372">
        <f>IF(D134=0,,D135/D134*100)</f>
        <v>100</v>
      </c>
      <c r="E136" s="376"/>
      <c r="F136" s="376"/>
      <c r="G136" s="376"/>
      <c r="H136" s="376"/>
    </row>
    <row r="137" spans="1:8" ht="8.25">
      <c r="A137" s="358"/>
      <c r="B137" s="358"/>
      <c r="C137" s="358"/>
      <c r="D137" s="371"/>
      <c r="E137" s="374"/>
      <c r="F137" s="374"/>
      <c r="G137" s="374"/>
      <c r="H137" s="374"/>
    </row>
    <row r="138" spans="1:5" ht="8.25">
      <c r="A138" s="117" t="s">
        <v>1126</v>
      </c>
      <c r="B138" s="117" t="s">
        <v>1127</v>
      </c>
      <c r="C138" s="358" t="s">
        <v>1296</v>
      </c>
      <c r="D138" s="358"/>
      <c r="E138" s="358"/>
    </row>
    <row r="139" spans="1:8" ht="8.25">
      <c r="A139" s="358" t="s">
        <v>1129</v>
      </c>
      <c r="B139" s="358"/>
      <c r="C139" s="358"/>
      <c r="D139" s="371">
        <v>3</v>
      </c>
      <c r="E139" s="374"/>
      <c r="F139" s="374"/>
      <c r="G139" s="374"/>
      <c r="H139" s="374"/>
    </row>
    <row r="140" spans="1:8" ht="8.25">
      <c r="A140" s="358" t="s">
        <v>1130</v>
      </c>
      <c r="B140" s="358"/>
      <c r="C140" s="358"/>
      <c r="D140" s="371">
        <v>3</v>
      </c>
      <c r="E140" s="374"/>
      <c r="F140" s="374"/>
      <c r="G140" s="374"/>
      <c r="H140" s="374"/>
    </row>
    <row r="141" spans="1:8" ht="8.25">
      <c r="A141" s="358" t="s">
        <v>377</v>
      </c>
      <c r="B141" s="358"/>
      <c r="C141" s="358"/>
      <c r="D141" s="372">
        <f>IF(D139=0,,D140/D139*100)</f>
        <v>100</v>
      </c>
      <c r="E141" s="376"/>
      <c r="F141" s="376"/>
      <c r="G141" s="376"/>
      <c r="H141" s="376"/>
    </row>
    <row r="142" spans="1:5" ht="8.25">
      <c r="A142" s="121"/>
      <c r="B142" s="124"/>
      <c r="C142" s="121"/>
      <c r="D142" s="121"/>
      <c r="E142" s="121"/>
    </row>
    <row r="144" spans="1:7" ht="8.25">
      <c r="A144" s="334" t="s">
        <v>375</v>
      </c>
      <c r="B144" s="334"/>
      <c r="C144" s="334"/>
      <c r="D144" s="334"/>
      <c r="E144" s="334"/>
      <c r="F144" s="334"/>
      <c r="G144" s="334"/>
    </row>
    <row r="145" spans="1:8" ht="8.25" customHeight="1">
      <c r="A145" s="336" t="s">
        <v>488</v>
      </c>
      <c r="B145" s="337"/>
      <c r="C145" s="337"/>
      <c r="D145" s="337"/>
      <c r="E145" s="337"/>
      <c r="F145" s="337"/>
      <c r="G145" s="337"/>
      <c r="H145" s="377"/>
    </row>
    <row r="146" spans="1:8" ht="21" customHeight="1">
      <c r="A146" s="337"/>
      <c r="B146" s="337"/>
      <c r="C146" s="337"/>
      <c r="D146" s="337"/>
      <c r="E146" s="337"/>
      <c r="F146" s="337"/>
      <c r="G146" s="337"/>
      <c r="H146" s="377"/>
    </row>
    <row r="147" spans="1:8" ht="8.25" customHeight="1">
      <c r="A147" s="337"/>
      <c r="B147" s="337"/>
      <c r="C147" s="337"/>
      <c r="D147" s="337"/>
      <c r="E147" s="337"/>
      <c r="F147" s="337"/>
      <c r="G147" s="337"/>
      <c r="H147" s="377"/>
    </row>
    <row r="148" spans="1:8" ht="8.25" customHeight="1">
      <c r="A148" s="337"/>
      <c r="B148" s="337"/>
      <c r="C148" s="337"/>
      <c r="D148" s="337"/>
      <c r="E148" s="337"/>
      <c r="F148" s="337"/>
      <c r="G148" s="337"/>
      <c r="H148" s="377"/>
    </row>
    <row r="150" spans="1:5" ht="8.25">
      <c r="A150" s="358" t="s">
        <v>389</v>
      </c>
      <c r="B150" s="358"/>
      <c r="C150" s="358" t="s">
        <v>401</v>
      </c>
      <c r="D150" s="358"/>
      <c r="E150" s="358"/>
    </row>
    <row r="151" spans="1:5" ht="8.25">
      <c r="A151" s="117" t="s">
        <v>1124</v>
      </c>
      <c r="B151" s="117"/>
      <c r="C151" s="358" t="s">
        <v>1297</v>
      </c>
      <c r="D151" s="358"/>
      <c r="E151" s="358"/>
    </row>
    <row r="152" spans="1:5" ht="8.25">
      <c r="A152" s="358" t="s">
        <v>1125</v>
      </c>
      <c r="B152" s="358"/>
      <c r="C152" s="358" t="s">
        <v>1277</v>
      </c>
      <c r="D152" s="358"/>
      <c r="E152" s="358"/>
    </row>
    <row r="153" spans="1:5" ht="8.25">
      <c r="A153" s="117" t="s">
        <v>1126</v>
      </c>
      <c r="B153" s="117" t="s">
        <v>1127</v>
      </c>
      <c r="C153" s="358" t="s">
        <v>1298</v>
      </c>
      <c r="D153" s="358"/>
      <c r="E153" s="358"/>
    </row>
    <row r="154" spans="1:8" ht="8.25">
      <c r="A154" s="370" t="s">
        <v>1128</v>
      </c>
      <c r="B154" s="370"/>
      <c r="C154" s="370"/>
      <c r="D154" s="373" t="s">
        <v>156</v>
      </c>
      <c r="E154" s="373"/>
      <c r="F154" s="373"/>
      <c r="G154" s="373"/>
      <c r="H154" s="373"/>
    </row>
    <row r="155" spans="1:8" ht="8.25">
      <c r="A155" s="358" t="s">
        <v>1129</v>
      </c>
      <c r="B155" s="358"/>
      <c r="C155" s="358"/>
      <c r="D155" s="371">
        <v>3</v>
      </c>
      <c r="E155" s="374"/>
      <c r="F155" s="374"/>
      <c r="G155" s="374"/>
      <c r="H155" s="374"/>
    </row>
    <row r="156" spans="1:8" ht="8.25">
      <c r="A156" s="358" t="s">
        <v>1130</v>
      </c>
      <c r="B156" s="358"/>
      <c r="C156" s="358"/>
      <c r="D156" s="371">
        <v>2</v>
      </c>
      <c r="E156" s="374"/>
      <c r="F156" s="374"/>
      <c r="G156" s="374"/>
      <c r="H156" s="374"/>
    </row>
    <row r="157" spans="1:8" ht="8.25">
      <c r="A157" s="358" t="s">
        <v>377</v>
      </c>
      <c r="B157" s="358"/>
      <c r="C157" s="358"/>
      <c r="D157" s="372">
        <f>IF(D155=0,,D156/D155*100)</f>
        <v>66.66666666666666</v>
      </c>
      <c r="E157" s="376"/>
      <c r="F157" s="376"/>
      <c r="G157" s="376"/>
      <c r="H157" s="376"/>
    </row>
    <row r="158" spans="1:5" ht="8.25">
      <c r="A158" s="121"/>
      <c r="B158" s="121"/>
      <c r="C158" s="121"/>
      <c r="D158" s="121"/>
      <c r="E158" s="121"/>
    </row>
    <row r="159" spans="1:5" ht="8.25">
      <c r="A159" s="117" t="s">
        <v>1124</v>
      </c>
      <c r="B159" s="117"/>
      <c r="C159" s="358" t="s">
        <v>1074</v>
      </c>
      <c r="D159" s="358"/>
      <c r="E159" s="358"/>
    </row>
    <row r="160" spans="1:5" ht="8.25">
      <c r="A160" s="117" t="s">
        <v>1126</v>
      </c>
      <c r="B160" s="117" t="s">
        <v>1127</v>
      </c>
      <c r="C160" s="358" t="s">
        <v>1075</v>
      </c>
      <c r="D160" s="358"/>
      <c r="E160" s="358"/>
    </row>
    <row r="161" spans="1:8" ht="8.25">
      <c r="A161" s="358" t="s">
        <v>1134</v>
      </c>
      <c r="B161" s="358"/>
      <c r="C161" s="358"/>
      <c r="D161" s="371">
        <v>10</v>
      </c>
      <c r="E161" s="374"/>
      <c r="F161" s="374"/>
      <c r="G161" s="374"/>
      <c r="H161" s="374"/>
    </row>
    <row r="162" spans="1:8" ht="8.25">
      <c r="A162" s="358" t="s">
        <v>1130</v>
      </c>
      <c r="B162" s="358"/>
      <c r="C162" s="358"/>
      <c r="D162" s="371">
        <v>32</v>
      </c>
      <c r="E162" s="374"/>
      <c r="F162" s="374"/>
      <c r="G162" s="374"/>
      <c r="H162" s="374"/>
    </row>
    <row r="163" spans="1:8" ht="8.25">
      <c r="A163" s="358" t="s">
        <v>377</v>
      </c>
      <c r="B163" s="358"/>
      <c r="C163" s="358"/>
      <c r="D163" s="372">
        <f>IF(D161=0,,D162/D161*100)</f>
        <v>320</v>
      </c>
      <c r="E163" s="376"/>
      <c r="F163" s="376"/>
      <c r="G163" s="376"/>
      <c r="H163" s="376"/>
    </row>
    <row r="164" spans="1:8" ht="8.25">
      <c r="A164" s="358"/>
      <c r="B164" s="358"/>
      <c r="C164" s="358"/>
      <c r="D164" s="371"/>
      <c r="E164" s="374"/>
      <c r="F164" s="374"/>
      <c r="G164" s="374"/>
      <c r="H164" s="374"/>
    </row>
    <row r="166" spans="1:7" ht="8.25">
      <c r="A166" s="334" t="s">
        <v>375</v>
      </c>
      <c r="B166" s="334"/>
      <c r="C166" s="334"/>
      <c r="D166" s="334"/>
      <c r="E166" s="334"/>
      <c r="F166" s="334"/>
      <c r="G166" s="334"/>
    </row>
    <row r="167" spans="1:8" ht="8.25" customHeight="1">
      <c r="A167" s="336" t="s">
        <v>489</v>
      </c>
      <c r="B167" s="337"/>
      <c r="C167" s="337"/>
      <c r="D167" s="337"/>
      <c r="E167" s="337"/>
      <c r="F167" s="337"/>
      <c r="G167" s="337"/>
      <c r="H167" s="377"/>
    </row>
    <row r="168" spans="1:8" ht="8.25" customHeight="1">
      <c r="A168" s="337"/>
      <c r="B168" s="337"/>
      <c r="C168" s="337"/>
      <c r="D168" s="337"/>
      <c r="E168" s="337"/>
      <c r="F168" s="337"/>
      <c r="G168" s="337"/>
      <c r="H168" s="377"/>
    </row>
    <row r="169" spans="1:8" ht="8.25" customHeight="1">
      <c r="A169" s="337"/>
      <c r="B169" s="337"/>
      <c r="C169" s="337"/>
      <c r="D169" s="337"/>
      <c r="E169" s="337"/>
      <c r="F169" s="337"/>
      <c r="G169" s="337"/>
      <c r="H169" s="377"/>
    </row>
    <row r="170" spans="1:8" ht="8.25" customHeight="1">
      <c r="A170" s="337"/>
      <c r="B170" s="337"/>
      <c r="C170" s="337"/>
      <c r="D170" s="337"/>
      <c r="E170" s="337"/>
      <c r="F170" s="337"/>
      <c r="G170" s="337"/>
      <c r="H170" s="377"/>
    </row>
    <row r="172" spans="1:5" ht="8.25">
      <c r="A172" s="358" t="s">
        <v>389</v>
      </c>
      <c r="B172" s="358"/>
      <c r="C172" s="358" t="s">
        <v>1291</v>
      </c>
      <c r="D172" s="358"/>
      <c r="E172" s="358"/>
    </row>
    <row r="173" spans="1:5" ht="8.25">
      <c r="A173" s="117" t="s">
        <v>1124</v>
      </c>
      <c r="B173" s="117"/>
      <c r="C173" s="358" t="s">
        <v>1076</v>
      </c>
      <c r="D173" s="358"/>
      <c r="E173" s="358"/>
    </row>
    <row r="174" spans="1:5" ht="8.25">
      <c r="A174" s="358" t="s">
        <v>1125</v>
      </c>
      <c r="B174" s="358"/>
      <c r="C174" s="358" t="s">
        <v>1277</v>
      </c>
      <c r="D174" s="358"/>
      <c r="E174" s="358"/>
    </row>
    <row r="175" spans="1:5" ht="8.25">
      <c r="A175" s="117" t="s">
        <v>1126</v>
      </c>
      <c r="B175" s="118" t="s">
        <v>1127</v>
      </c>
      <c r="C175" s="358" t="s">
        <v>1299</v>
      </c>
      <c r="D175" s="358"/>
      <c r="E175" s="358"/>
    </row>
    <row r="176" spans="1:8" ht="8.25">
      <c r="A176" s="370" t="s">
        <v>1128</v>
      </c>
      <c r="B176" s="370"/>
      <c r="C176" s="370"/>
      <c r="D176" s="373" t="s">
        <v>156</v>
      </c>
      <c r="E176" s="373"/>
      <c r="F176" s="373"/>
      <c r="G176" s="373"/>
      <c r="H176" s="373"/>
    </row>
    <row r="177" spans="1:8" ht="8.25">
      <c r="A177" s="358" t="s">
        <v>1134</v>
      </c>
      <c r="B177" s="358"/>
      <c r="C177" s="358"/>
      <c r="D177" s="371">
        <v>100</v>
      </c>
      <c r="E177" s="374"/>
      <c r="F177" s="374"/>
      <c r="G177" s="374"/>
      <c r="H177" s="374"/>
    </row>
    <row r="178" spans="1:8" ht="8.25">
      <c r="A178" s="358" t="s">
        <v>1130</v>
      </c>
      <c r="B178" s="358"/>
      <c r="C178" s="358"/>
      <c r="D178" s="371">
        <v>100</v>
      </c>
      <c r="E178" s="374"/>
      <c r="F178" s="374"/>
      <c r="G178" s="374"/>
      <c r="H178" s="374"/>
    </row>
    <row r="179" spans="1:8" ht="8.25">
      <c r="A179" s="358" t="s">
        <v>377</v>
      </c>
      <c r="B179" s="358"/>
      <c r="C179" s="358"/>
      <c r="D179" s="372">
        <f>IF(D177=0,,D178/D177*100)</f>
        <v>100</v>
      </c>
      <c r="E179" s="376"/>
      <c r="F179" s="376"/>
      <c r="G179" s="376"/>
      <c r="H179" s="376"/>
    </row>
    <row r="180" spans="1:8" ht="8.25">
      <c r="A180" s="358"/>
      <c r="B180" s="358"/>
      <c r="C180" s="358"/>
      <c r="D180" s="371"/>
      <c r="E180" s="374"/>
      <c r="F180" s="374"/>
      <c r="G180" s="374"/>
      <c r="H180" s="374"/>
    </row>
    <row r="182" spans="1:7" ht="8.25">
      <c r="A182" s="334" t="s">
        <v>375</v>
      </c>
      <c r="B182" s="334"/>
      <c r="C182" s="334"/>
      <c r="D182" s="334"/>
      <c r="E182" s="334"/>
      <c r="F182" s="334"/>
      <c r="G182" s="334"/>
    </row>
    <row r="183" spans="1:8" ht="8.25" customHeight="1">
      <c r="A183" s="336" t="s">
        <v>1712</v>
      </c>
      <c r="B183" s="337"/>
      <c r="C183" s="337"/>
      <c r="D183" s="337"/>
      <c r="E183" s="337"/>
      <c r="F183" s="337"/>
      <c r="G183" s="337"/>
      <c r="H183" s="377"/>
    </row>
    <row r="184" spans="1:8" ht="8.25">
      <c r="A184" s="337"/>
      <c r="B184" s="337"/>
      <c r="C184" s="337"/>
      <c r="D184" s="337"/>
      <c r="E184" s="337"/>
      <c r="F184" s="337"/>
      <c r="G184" s="337"/>
      <c r="H184" s="377"/>
    </row>
    <row r="185" spans="1:8" ht="8.25">
      <c r="A185" s="337"/>
      <c r="B185" s="337"/>
      <c r="C185" s="337"/>
      <c r="D185" s="337"/>
      <c r="E185" s="337"/>
      <c r="F185" s="337"/>
      <c r="G185" s="337"/>
      <c r="H185" s="377"/>
    </row>
    <row r="186" spans="1:8" ht="8.25" customHeight="1">
      <c r="A186" s="337"/>
      <c r="B186" s="337"/>
      <c r="C186" s="337"/>
      <c r="D186" s="337"/>
      <c r="E186" s="337"/>
      <c r="F186" s="337"/>
      <c r="G186" s="337"/>
      <c r="H186" s="377"/>
    </row>
    <row r="188" spans="1:5" ht="8.25">
      <c r="A188" s="358" t="s">
        <v>389</v>
      </c>
      <c r="B188" s="358"/>
      <c r="C188" s="358" t="s">
        <v>1072</v>
      </c>
      <c r="D188" s="358"/>
      <c r="E188" s="358"/>
    </row>
    <row r="189" spans="1:5" ht="8.25">
      <c r="A189" s="117" t="s">
        <v>1124</v>
      </c>
      <c r="B189" s="117"/>
      <c r="C189" s="358" t="s">
        <v>911</v>
      </c>
      <c r="D189" s="358"/>
      <c r="E189" s="358"/>
    </row>
    <row r="190" spans="1:5" ht="8.25">
      <c r="A190" s="358" t="s">
        <v>1125</v>
      </c>
      <c r="B190" s="358"/>
      <c r="C190" s="358" t="s">
        <v>1277</v>
      </c>
      <c r="D190" s="358"/>
      <c r="E190" s="358"/>
    </row>
    <row r="191" spans="1:5" ht="8.25">
      <c r="A191" s="117" t="s">
        <v>1126</v>
      </c>
      <c r="B191" s="118" t="s">
        <v>1127</v>
      </c>
      <c r="C191" s="358" t="s">
        <v>912</v>
      </c>
      <c r="D191" s="358"/>
      <c r="E191" s="358"/>
    </row>
    <row r="192" spans="1:8" ht="8.25">
      <c r="A192" s="370" t="s">
        <v>1128</v>
      </c>
      <c r="B192" s="370"/>
      <c r="C192" s="370"/>
      <c r="D192" s="373" t="s">
        <v>156</v>
      </c>
      <c r="E192" s="373"/>
      <c r="F192" s="373"/>
      <c r="G192" s="373"/>
      <c r="H192" s="373"/>
    </row>
    <row r="193" spans="1:8" ht="8.25">
      <c r="A193" s="358" t="s">
        <v>1129</v>
      </c>
      <c r="B193" s="358"/>
      <c r="C193" s="358"/>
      <c r="D193" s="371">
        <v>410</v>
      </c>
      <c r="E193" s="374"/>
      <c r="F193" s="374"/>
      <c r="G193" s="374"/>
      <c r="H193" s="374"/>
    </row>
    <row r="194" spans="1:8" ht="8.25">
      <c r="A194" s="358" t="s">
        <v>1130</v>
      </c>
      <c r="B194" s="358"/>
      <c r="C194" s="358"/>
      <c r="D194" s="371">
        <v>389</v>
      </c>
      <c r="E194" s="374"/>
      <c r="F194" s="374"/>
      <c r="G194" s="374"/>
      <c r="H194" s="374"/>
    </row>
    <row r="195" spans="1:8" ht="8.25">
      <c r="A195" s="358" t="s">
        <v>377</v>
      </c>
      <c r="B195" s="358"/>
      <c r="C195" s="358"/>
      <c r="D195" s="372">
        <f>IF(D193=0,,D194/D193*100)</f>
        <v>94.8780487804878</v>
      </c>
      <c r="E195" s="376"/>
      <c r="F195" s="376"/>
      <c r="G195" s="376"/>
      <c r="H195" s="376"/>
    </row>
    <row r="196" spans="1:5" ht="8.25">
      <c r="A196" s="121"/>
      <c r="B196" s="121"/>
      <c r="C196" s="121"/>
      <c r="D196" s="121"/>
      <c r="E196" s="121"/>
    </row>
    <row r="197" spans="1:5" ht="8.25">
      <c r="A197" s="117" t="s">
        <v>1126</v>
      </c>
      <c r="B197" s="118" t="s">
        <v>1127</v>
      </c>
      <c r="C197" s="358" t="s">
        <v>913</v>
      </c>
      <c r="D197" s="358"/>
      <c r="E197" s="358"/>
    </row>
    <row r="198" spans="1:8" ht="8.25">
      <c r="A198" s="358" t="s">
        <v>1134</v>
      </c>
      <c r="B198" s="358"/>
      <c r="C198" s="358"/>
      <c r="D198" s="371">
        <v>9</v>
      </c>
      <c r="E198" s="374"/>
      <c r="F198" s="374"/>
      <c r="G198" s="374"/>
      <c r="H198" s="374"/>
    </row>
    <row r="199" spans="1:8" ht="8.25">
      <c r="A199" s="358" t="s">
        <v>1130</v>
      </c>
      <c r="B199" s="358"/>
      <c r="C199" s="358"/>
      <c r="D199" s="371">
        <v>9</v>
      </c>
      <c r="E199" s="374"/>
      <c r="F199" s="374"/>
      <c r="G199" s="374"/>
      <c r="H199" s="374"/>
    </row>
    <row r="200" spans="1:8" ht="8.25">
      <c r="A200" s="358" t="s">
        <v>377</v>
      </c>
      <c r="B200" s="358"/>
      <c r="C200" s="358"/>
      <c r="D200" s="372">
        <f>IF(D198=0,,D199/D198*100)</f>
        <v>100</v>
      </c>
      <c r="E200" s="376"/>
      <c r="F200" s="376"/>
      <c r="G200" s="376"/>
      <c r="H200" s="376"/>
    </row>
    <row r="201" spans="1:8" ht="8.25">
      <c r="A201" s="381"/>
      <c r="B201" s="381"/>
      <c r="C201" s="381"/>
      <c r="D201" s="382"/>
      <c r="E201" s="383"/>
      <c r="F201" s="383"/>
      <c r="G201" s="383"/>
      <c r="H201" s="383"/>
    </row>
    <row r="202" spans="1:7" ht="8.25">
      <c r="A202" s="334" t="s">
        <v>375</v>
      </c>
      <c r="B202" s="334"/>
      <c r="C202" s="334"/>
      <c r="D202" s="334"/>
      <c r="E202" s="334"/>
      <c r="F202" s="334"/>
      <c r="G202" s="334"/>
    </row>
    <row r="203" spans="1:8" ht="8.25">
      <c r="A203" s="336" t="s">
        <v>490</v>
      </c>
      <c r="B203" s="337"/>
      <c r="C203" s="337"/>
      <c r="D203" s="337"/>
      <c r="E203" s="337"/>
      <c r="F203" s="337"/>
      <c r="G203" s="337"/>
      <c r="H203" s="377"/>
    </row>
    <row r="204" spans="1:8" ht="8.25">
      <c r="A204" s="337"/>
      <c r="B204" s="337"/>
      <c r="C204" s="337"/>
      <c r="D204" s="337"/>
      <c r="E204" s="337"/>
      <c r="F204" s="337"/>
      <c r="G204" s="337"/>
      <c r="H204" s="377"/>
    </row>
    <row r="205" spans="1:8" ht="8.25">
      <c r="A205" s="337"/>
      <c r="B205" s="337"/>
      <c r="C205" s="337"/>
      <c r="D205" s="337"/>
      <c r="E205" s="337"/>
      <c r="F205" s="337"/>
      <c r="G205" s="337"/>
      <c r="H205" s="377"/>
    </row>
    <row r="206" spans="1:8" ht="8.25">
      <c r="A206" s="337"/>
      <c r="B206" s="337"/>
      <c r="C206" s="337"/>
      <c r="D206" s="337"/>
      <c r="E206" s="337"/>
      <c r="F206" s="337"/>
      <c r="G206" s="337"/>
      <c r="H206" s="377"/>
    </row>
    <row r="208" spans="1:5" ht="8.25">
      <c r="A208" s="358" t="s">
        <v>389</v>
      </c>
      <c r="B208" s="358"/>
      <c r="C208" s="358" t="s">
        <v>1071</v>
      </c>
      <c r="D208" s="358"/>
      <c r="E208" s="358"/>
    </row>
    <row r="209" spans="1:5" ht="8.25">
      <c r="A209" s="117" t="s">
        <v>1124</v>
      </c>
      <c r="B209" s="117"/>
      <c r="C209" s="358" t="s">
        <v>914</v>
      </c>
      <c r="D209" s="358"/>
      <c r="E209" s="358"/>
    </row>
    <row r="210" spans="1:5" ht="8.25">
      <c r="A210" s="358" t="s">
        <v>1125</v>
      </c>
      <c r="B210" s="358"/>
      <c r="C210" s="358" t="s">
        <v>1277</v>
      </c>
      <c r="D210" s="358"/>
      <c r="E210" s="358"/>
    </row>
    <row r="211" spans="1:5" ht="8.25">
      <c r="A211" s="117" t="s">
        <v>1126</v>
      </c>
      <c r="B211" s="118" t="s">
        <v>1127</v>
      </c>
      <c r="C211" s="358" t="s">
        <v>915</v>
      </c>
      <c r="D211" s="358"/>
      <c r="E211" s="358"/>
    </row>
    <row r="212" spans="1:8" ht="8.25">
      <c r="A212" s="370" t="s">
        <v>1128</v>
      </c>
      <c r="B212" s="370"/>
      <c r="C212" s="370"/>
      <c r="D212" s="373" t="s">
        <v>156</v>
      </c>
      <c r="E212" s="373"/>
      <c r="F212" s="373"/>
      <c r="G212" s="373"/>
      <c r="H212" s="373"/>
    </row>
    <row r="213" spans="1:8" ht="8.25">
      <c r="A213" s="358" t="s">
        <v>1129</v>
      </c>
      <c r="B213" s="358"/>
      <c r="C213" s="358"/>
      <c r="D213" s="371">
        <v>0</v>
      </c>
      <c r="E213" s="374"/>
      <c r="F213" s="374"/>
      <c r="G213" s="374"/>
      <c r="H213" s="374"/>
    </row>
    <row r="214" spans="1:8" ht="8.25">
      <c r="A214" s="358" t="s">
        <v>1130</v>
      </c>
      <c r="B214" s="358"/>
      <c r="C214" s="358"/>
      <c r="D214" s="371">
        <v>0</v>
      </c>
      <c r="E214" s="374"/>
      <c r="F214" s="374"/>
      <c r="G214" s="374"/>
      <c r="H214" s="374"/>
    </row>
    <row r="215" spans="1:8" ht="8.25">
      <c r="A215" s="358" t="s">
        <v>377</v>
      </c>
      <c r="B215" s="358"/>
      <c r="C215" s="358"/>
      <c r="D215" s="372">
        <f>IF(D213=0,,D214/D213*100)</f>
        <v>0</v>
      </c>
      <c r="E215" s="376"/>
      <c r="F215" s="376"/>
      <c r="G215" s="376"/>
      <c r="H215" s="376"/>
    </row>
    <row r="216" spans="1:5" ht="8.25">
      <c r="A216" s="121"/>
      <c r="B216" s="121"/>
      <c r="C216" s="121"/>
      <c r="D216" s="121"/>
      <c r="E216" s="121"/>
    </row>
    <row r="217" spans="1:5" ht="8.25">
      <c r="A217" s="117" t="s">
        <v>1126</v>
      </c>
      <c r="B217" s="118" t="s">
        <v>1127</v>
      </c>
      <c r="C217" s="358" t="s">
        <v>435</v>
      </c>
      <c r="D217" s="358"/>
      <c r="E217" s="358"/>
    </row>
    <row r="218" spans="1:8" ht="8.25">
      <c r="A218" s="358" t="s">
        <v>1134</v>
      </c>
      <c r="B218" s="358"/>
      <c r="C218" s="358"/>
      <c r="D218" s="371">
        <v>35</v>
      </c>
      <c r="E218" s="374"/>
      <c r="F218" s="374"/>
      <c r="G218" s="374"/>
      <c r="H218" s="374"/>
    </row>
    <row r="219" spans="1:8" ht="8.25">
      <c r="A219" s="358" t="s">
        <v>1130</v>
      </c>
      <c r="B219" s="358"/>
      <c r="C219" s="358"/>
      <c r="D219" s="371">
        <v>30</v>
      </c>
      <c r="E219" s="374"/>
      <c r="F219" s="374"/>
      <c r="G219" s="374"/>
      <c r="H219" s="374"/>
    </row>
    <row r="220" spans="1:8" ht="8.25">
      <c r="A220" s="358" t="s">
        <v>377</v>
      </c>
      <c r="B220" s="358"/>
      <c r="C220" s="358"/>
      <c r="D220" s="372">
        <f>IF(D218=0,,D219/D218*100)</f>
        <v>85.71428571428571</v>
      </c>
      <c r="E220" s="376"/>
      <c r="F220" s="376"/>
      <c r="G220" s="376"/>
      <c r="H220" s="376"/>
    </row>
    <row r="221" spans="1:8" ht="8.25">
      <c r="A221" s="381"/>
      <c r="B221" s="381"/>
      <c r="C221" s="381"/>
      <c r="D221" s="382"/>
      <c r="E221" s="383"/>
      <c r="F221" s="383"/>
      <c r="G221" s="383"/>
      <c r="H221" s="383"/>
    </row>
    <row r="222" spans="1:7" ht="8.25">
      <c r="A222" s="334" t="s">
        <v>375</v>
      </c>
      <c r="B222" s="334"/>
      <c r="C222" s="334"/>
      <c r="D222" s="334"/>
      <c r="E222" s="334"/>
      <c r="F222" s="334"/>
      <c r="G222" s="334"/>
    </row>
    <row r="223" spans="1:8" ht="8.25" customHeight="1">
      <c r="A223" s="336" t="s">
        <v>1713</v>
      </c>
      <c r="B223" s="337"/>
      <c r="C223" s="337"/>
      <c r="D223" s="337"/>
      <c r="E223" s="337"/>
      <c r="F223" s="337"/>
      <c r="G223" s="337"/>
      <c r="H223" s="377"/>
    </row>
    <row r="224" spans="1:8" ht="8.25" customHeight="1">
      <c r="A224" s="337"/>
      <c r="B224" s="337"/>
      <c r="C224" s="337"/>
      <c r="D224" s="337"/>
      <c r="E224" s="337"/>
      <c r="F224" s="337"/>
      <c r="G224" s="337"/>
      <c r="H224" s="377"/>
    </row>
    <row r="225" spans="1:8" ht="8.25" customHeight="1">
      <c r="A225" s="337"/>
      <c r="B225" s="337"/>
      <c r="C225" s="337"/>
      <c r="D225" s="337"/>
      <c r="E225" s="337"/>
      <c r="F225" s="337"/>
      <c r="G225" s="337"/>
      <c r="H225" s="377"/>
    </row>
    <row r="226" spans="1:8" ht="8.25" customHeight="1">
      <c r="A226" s="337"/>
      <c r="B226" s="337"/>
      <c r="C226" s="337"/>
      <c r="D226" s="337"/>
      <c r="E226" s="337"/>
      <c r="F226" s="337"/>
      <c r="G226" s="337"/>
      <c r="H226" s="377"/>
    </row>
  </sheetData>
  <sheetProtection/>
  <mergeCells count="156">
    <mergeCell ref="A222:G222"/>
    <mergeCell ref="A223:H226"/>
    <mergeCell ref="A220:C220"/>
    <mergeCell ref="D220:H220"/>
    <mergeCell ref="A221:C221"/>
    <mergeCell ref="D221:H221"/>
    <mergeCell ref="A215:C215"/>
    <mergeCell ref="D215:H215"/>
    <mergeCell ref="C217:E217"/>
    <mergeCell ref="A218:C218"/>
    <mergeCell ref="D218:H218"/>
    <mergeCell ref="A219:C219"/>
    <mergeCell ref="D219:H219"/>
    <mergeCell ref="A212:C212"/>
    <mergeCell ref="D212:H212"/>
    <mergeCell ref="A213:C213"/>
    <mergeCell ref="D213:H213"/>
    <mergeCell ref="A214:C214"/>
    <mergeCell ref="D214:H214"/>
    <mergeCell ref="A208:B208"/>
    <mergeCell ref="C208:E208"/>
    <mergeCell ref="C209:E209"/>
    <mergeCell ref="A210:B210"/>
    <mergeCell ref="C210:E210"/>
    <mergeCell ref="C211:E211"/>
    <mergeCell ref="A200:C200"/>
    <mergeCell ref="D200:H200"/>
    <mergeCell ref="A201:C201"/>
    <mergeCell ref="D201:H201"/>
    <mergeCell ref="A202:G202"/>
    <mergeCell ref="A203:H206"/>
    <mergeCell ref="A195:C195"/>
    <mergeCell ref="D195:H195"/>
    <mergeCell ref="C197:E197"/>
    <mergeCell ref="A198:C198"/>
    <mergeCell ref="D198:H198"/>
    <mergeCell ref="A199:C199"/>
    <mergeCell ref="D199:H199"/>
    <mergeCell ref="A192:C192"/>
    <mergeCell ref="D192:H192"/>
    <mergeCell ref="A193:C193"/>
    <mergeCell ref="D193:H193"/>
    <mergeCell ref="A194:C194"/>
    <mergeCell ref="D194:H194"/>
    <mergeCell ref="A5:C8"/>
    <mergeCell ref="A26:H26"/>
    <mergeCell ref="A27:H28"/>
    <mergeCell ref="A188:B188"/>
    <mergeCell ref="C188:E188"/>
    <mergeCell ref="A41:H41"/>
    <mergeCell ref="A87:H87"/>
    <mergeCell ref="A88:H89"/>
    <mergeCell ref="B94:B96"/>
    <mergeCell ref="C94:C96"/>
    <mergeCell ref="C189:E189"/>
    <mergeCell ref="A190:B190"/>
    <mergeCell ref="C190:E190"/>
    <mergeCell ref="A42:H43"/>
    <mergeCell ref="A51:H51"/>
    <mergeCell ref="A52:H53"/>
    <mergeCell ref="A92:D92"/>
    <mergeCell ref="E92:H92"/>
    <mergeCell ref="A77:H77"/>
    <mergeCell ref="A78:H79"/>
    <mergeCell ref="D94:D96"/>
    <mergeCell ref="C191:E191"/>
    <mergeCell ref="B100:B102"/>
    <mergeCell ref="B97:B99"/>
    <mergeCell ref="C97:C99"/>
    <mergeCell ref="D97:D99"/>
    <mergeCell ref="C100:C102"/>
    <mergeCell ref="D100:D102"/>
    <mergeCell ref="C125:E125"/>
    <mergeCell ref="A117:G117"/>
    <mergeCell ref="A118:H121"/>
    <mergeCell ref="A124:B124"/>
    <mergeCell ref="C124:E124"/>
    <mergeCell ref="B103:B105"/>
    <mergeCell ref="C103:C105"/>
    <mergeCell ref="D103:D105"/>
    <mergeCell ref="B106:B108"/>
    <mergeCell ref="C106:C108"/>
    <mergeCell ref="D106:D108"/>
    <mergeCell ref="A135:C135"/>
    <mergeCell ref="A126:B126"/>
    <mergeCell ref="C126:E126"/>
    <mergeCell ref="C127:E127"/>
    <mergeCell ref="A128:C128"/>
    <mergeCell ref="D128:H128"/>
    <mergeCell ref="A129:C129"/>
    <mergeCell ref="A130:C130"/>
    <mergeCell ref="D139:H139"/>
    <mergeCell ref="D140:H140"/>
    <mergeCell ref="D141:H141"/>
    <mergeCell ref="D135:H135"/>
    <mergeCell ref="A131:C131"/>
    <mergeCell ref="D129:H129"/>
    <mergeCell ref="D130:H130"/>
    <mergeCell ref="D131:H131"/>
    <mergeCell ref="C133:E133"/>
    <mergeCell ref="A134:C134"/>
    <mergeCell ref="D134:H134"/>
    <mergeCell ref="A139:C139"/>
    <mergeCell ref="A140:C140"/>
    <mergeCell ref="A144:G144"/>
    <mergeCell ref="A141:C141"/>
    <mergeCell ref="A136:C136"/>
    <mergeCell ref="A137:C137"/>
    <mergeCell ref="C138:E138"/>
    <mergeCell ref="D136:H136"/>
    <mergeCell ref="D137:H137"/>
    <mergeCell ref="D156:H156"/>
    <mergeCell ref="D157:H157"/>
    <mergeCell ref="A155:C155"/>
    <mergeCell ref="A145:H148"/>
    <mergeCell ref="C150:E150"/>
    <mergeCell ref="C151:E151"/>
    <mergeCell ref="A150:B150"/>
    <mergeCell ref="A152:B152"/>
    <mergeCell ref="C152:E152"/>
    <mergeCell ref="C153:E153"/>
    <mergeCell ref="A154:C154"/>
    <mergeCell ref="D154:H154"/>
    <mergeCell ref="D155:H155"/>
    <mergeCell ref="C159:E159"/>
    <mergeCell ref="A162:C162"/>
    <mergeCell ref="A156:C156"/>
    <mergeCell ref="A167:H170"/>
    <mergeCell ref="A164:C164"/>
    <mergeCell ref="D162:H162"/>
    <mergeCell ref="C160:E160"/>
    <mergeCell ref="A161:C161"/>
    <mergeCell ref="D161:H161"/>
    <mergeCell ref="A157:C157"/>
    <mergeCell ref="A172:B172"/>
    <mergeCell ref="C172:E172"/>
    <mergeCell ref="D163:H163"/>
    <mergeCell ref="D164:H164"/>
    <mergeCell ref="A166:G166"/>
    <mergeCell ref="A163:C163"/>
    <mergeCell ref="D176:H176"/>
    <mergeCell ref="A176:C176"/>
    <mergeCell ref="C175:E175"/>
    <mergeCell ref="C173:E173"/>
    <mergeCell ref="A174:B174"/>
    <mergeCell ref="C174:E174"/>
    <mergeCell ref="A182:G182"/>
    <mergeCell ref="A183:H186"/>
    <mergeCell ref="D177:H177"/>
    <mergeCell ref="D178:H178"/>
    <mergeCell ref="D179:H179"/>
    <mergeCell ref="D180:H180"/>
    <mergeCell ref="A177:C177"/>
    <mergeCell ref="A178:C178"/>
    <mergeCell ref="A179:C179"/>
    <mergeCell ref="A180:C180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5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2" width="6.7109375" style="81" customWidth="1"/>
    <col min="3" max="3" width="10.8515625" style="81" customWidth="1"/>
    <col min="4" max="4" width="19.421875" style="81" customWidth="1"/>
    <col min="5" max="8" width="10.28125" style="81" customWidth="1"/>
    <col min="9" max="18" width="9.140625" style="127" customWidth="1"/>
    <col min="19" max="16384" width="9.140625" style="81" customWidth="1"/>
  </cols>
  <sheetData>
    <row r="2" ht="11.25">
      <c r="A2" s="122" t="s">
        <v>1301</v>
      </c>
    </row>
    <row r="4" spans="1:7" ht="18" customHeight="1">
      <c r="A4" s="82"/>
      <c r="B4" s="83"/>
      <c r="C4" s="84"/>
      <c r="D4" s="85"/>
      <c r="E4" s="86" t="s">
        <v>376</v>
      </c>
      <c r="F4" s="86" t="s">
        <v>152</v>
      </c>
      <c r="G4" s="86" t="s">
        <v>1117</v>
      </c>
    </row>
    <row r="5" spans="1:7" ht="18" customHeight="1">
      <c r="A5" s="347" t="s">
        <v>1300</v>
      </c>
      <c r="B5" s="348"/>
      <c r="C5" s="349"/>
      <c r="D5" s="48" t="s">
        <v>378</v>
      </c>
      <c r="E5" s="215">
        <f>SUM(E6:E8)</f>
        <v>324600</v>
      </c>
      <c r="F5" s="215">
        <f>SUM(F6:F8)</f>
        <v>326619.92</v>
      </c>
      <c r="G5" s="155">
        <f>SUM(H69)</f>
        <v>100.6222797288971</v>
      </c>
    </row>
    <row r="6" spans="1:7" ht="18" customHeight="1">
      <c r="A6" s="350"/>
      <c r="B6" s="351"/>
      <c r="C6" s="352"/>
      <c r="D6" s="69" t="s">
        <v>1115</v>
      </c>
      <c r="E6" s="87">
        <f>SUM(E67)</f>
        <v>289000</v>
      </c>
      <c r="F6" s="87">
        <f>SUM(E68)</f>
        <v>325830.24</v>
      </c>
      <c r="G6" s="88">
        <f>SUM(E69)</f>
        <v>112.7440276816609</v>
      </c>
    </row>
    <row r="7" spans="1:7" ht="18" customHeight="1">
      <c r="A7" s="350"/>
      <c r="B7" s="351"/>
      <c r="C7" s="352"/>
      <c r="D7" s="69" t="s">
        <v>1116</v>
      </c>
      <c r="E7" s="87">
        <f>SUM(F67)</f>
        <v>35600</v>
      </c>
      <c r="F7" s="87">
        <f>SUM(F68)</f>
        <v>789.68</v>
      </c>
      <c r="G7" s="88">
        <f>SUM(F69)</f>
        <v>2.218202247191011</v>
      </c>
    </row>
    <row r="8" spans="1:7" ht="18" customHeight="1">
      <c r="A8" s="353"/>
      <c r="B8" s="354"/>
      <c r="C8" s="355"/>
      <c r="D8" s="69" t="s">
        <v>381</v>
      </c>
      <c r="E8" s="87">
        <f>SUM(G67)</f>
        <v>0</v>
      </c>
      <c r="F8" s="87">
        <f>SUM(G68)</f>
        <v>0</v>
      </c>
      <c r="G8" s="88">
        <f>SUM(G69)</f>
        <v>0</v>
      </c>
    </row>
    <row r="9" ht="18" customHeight="1"/>
    <row r="10" ht="18" customHeight="1"/>
    <row r="11" spans="1:8" ht="18" customHeight="1">
      <c r="A11" s="89" t="s">
        <v>1302</v>
      </c>
      <c r="B11" s="90"/>
      <c r="C11" s="91"/>
      <c r="D11" s="92"/>
      <c r="E11" s="93">
        <f>SUM(E19,E35,E49)</f>
        <v>324600</v>
      </c>
      <c r="F11" s="93">
        <f>SUM(F19,F35,F49)</f>
        <v>326619.92</v>
      </c>
      <c r="G11" s="93">
        <f>SUM(G19,G35,G49)</f>
        <v>328802</v>
      </c>
      <c r="H11" s="93">
        <f>IF(E11=0,,F11/E11*100)</f>
        <v>100.6222797288971</v>
      </c>
    </row>
    <row r="12" spans="1:8" ht="18" customHeight="1">
      <c r="A12" s="18" t="s">
        <v>1021</v>
      </c>
      <c r="B12" s="125" t="s">
        <v>1303</v>
      </c>
      <c r="C12" s="40" t="s">
        <v>389</v>
      </c>
      <c r="D12" s="94" t="s">
        <v>1304</v>
      </c>
      <c r="E12" s="40" t="s">
        <v>376</v>
      </c>
      <c r="F12" s="40" t="s">
        <v>152</v>
      </c>
      <c r="G12" s="40" t="s">
        <v>153</v>
      </c>
      <c r="H12" s="40" t="s">
        <v>377</v>
      </c>
    </row>
    <row r="13" spans="1:8" ht="18" customHeight="1">
      <c r="A13" s="95" t="s">
        <v>382</v>
      </c>
      <c r="B13" s="126" t="s">
        <v>383</v>
      </c>
      <c r="C13" s="95"/>
      <c r="D13" s="98" t="s">
        <v>374</v>
      </c>
      <c r="E13" s="99"/>
      <c r="F13" s="99"/>
      <c r="G13" s="99"/>
      <c r="H13" s="99"/>
    </row>
    <row r="14" spans="1:8" ht="18" customHeight="1">
      <c r="A14" s="37" t="s">
        <v>385</v>
      </c>
      <c r="B14" s="37" t="s">
        <v>386</v>
      </c>
      <c r="C14" s="14" t="s">
        <v>387</v>
      </c>
      <c r="D14" s="38" t="s">
        <v>388</v>
      </c>
      <c r="E14" s="105">
        <f>SUM(E15:E18)</f>
        <v>289000</v>
      </c>
      <c r="F14" s="105">
        <f>SUM(F15:F18)</f>
        <v>325830.24</v>
      </c>
      <c r="G14" s="105">
        <f>SUM(G15:G18)</f>
        <v>325302</v>
      </c>
      <c r="H14" s="105">
        <f aca="true" t="shared" si="0" ref="H14:H19">IF(E14=0,,F14/E14*100)</f>
        <v>112.7440276816609</v>
      </c>
    </row>
    <row r="15" spans="1:9" ht="18" customHeight="1">
      <c r="A15" s="32">
        <v>633</v>
      </c>
      <c r="B15" s="73" t="s">
        <v>1305</v>
      </c>
      <c r="C15" s="32" t="s">
        <v>892</v>
      </c>
      <c r="D15" s="33" t="s">
        <v>1146</v>
      </c>
      <c r="E15" s="46">
        <v>4000</v>
      </c>
      <c r="F15" s="46">
        <v>4582</v>
      </c>
      <c r="G15" s="45">
        <v>4582</v>
      </c>
      <c r="H15" s="45">
        <f t="shared" si="0"/>
        <v>114.55</v>
      </c>
      <c r="I15" s="221"/>
    </row>
    <row r="16" spans="1:9" ht="18" customHeight="1">
      <c r="A16" s="68">
        <v>641001</v>
      </c>
      <c r="B16" s="73" t="s">
        <v>1306</v>
      </c>
      <c r="C16" s="32" t="s">
        <v>892</v>
      </c>
      <c r="D16" s="69" t="s">
        <v>1078</v>
      </c>
      <c r="E16" s="46">
        <v>82000</v>
      </c>
      <c r="F16" s="45">
        <v>79620.44</v>
      </c>
      <c r="G16" s="45">
        <v>75000</v>
      </c>
      <c r="H16" s="45">
        <f t="shared" si="0"/>
        <v>97.09809756097562</v>
      </c>
      <c r="I16" s="221"/>
    </row>
    <row r="17" spans="1:9" ht="18" customHeight="1">
      <c r="A17" s="32">
        <v>637005</v>
      </c>
      <c r="B17" s="73" t="s">
        <v>1307</v>
      </c>
      <c r="C17" s="32" t="s">
        <v>892</v>
      </c>
      <c r="D17" s="33" t="s">
        <v>1709</v>
      </c>
      <c r="E17" s="46">
        <v>0</v>
      </c>
      <c r="F17" s="67">
        <v>1440</v>
      </c>
      <c r="G17" s="45">
        <v>720</v>
      </c>
      <c r="H17" s="45">
        <f t="shared" si="0"/>
        <v>0</v>
      </c>
      <c r="I17" s="221"/>
    </row>
    <row r="18" spans="1:9" ht="18" customHeight="1">
      <c r="A18" s="68">
        <v>641001</v>
      </c>
      <c r="B18" s="73" t="s">
        <v>1308</v>
      </c>
      <c r="C18" s="32" t="s">
        <v>892</v>
      </c>
      <c r="D18" s="69" t="s">
        <v>11</v>
      </c>
      <c r="E18" s="46">
        <v>203000</v>
      </c>
      <c r="F18" s="45">
        <v>240187.8</v>
      </c>
      <c r="G18" s="45">
        <v>245000</v>
      </c>
      <c r="H18" s="45">
        <f t="shared" si="0"/>
        <v>118.3191133004926</v>
      </c>
      <c r="I18" s="221"/>
    </row>
    <row r="19" spans="1:8" ht="18" customHeight="1">
      <c r="A19" s="48"/>
      <c r="B19" s="103"/>
      <c r="C19" s="104" t="s">
        <v>892</v>
      </c>
      <c r="D19" s="48" t="s">
        <v>378</v>
      </c>
      <c r="E19" s="50">
        <f>SUM(E14)</f>
        <v>289000</v>
      </c>
      <c r="F19" s="50">
        <f>SUM(F14)</f>
        <v>325830.24</v>
      </c>
      <c r="G19" s="50">
        <f>SUM(G14)</f>
        <v>325302</v>
      </c>
      <c r="H19" s="50">
        <f t="shared" si="0"/>
        <v>112.7440276816609</v>
      </c>
    </row>
    <row r="20" spans="1:8" ht="18" customHeight="1">
      <c r="A20" s="58"/>
      <c r="B20" s="59"/>
      <c r="C20" s="60"/>
      <c r="D20" s="61"/>
      <c r="E20" s="58"/>
      <c r="F20" s="53"/>
      <c r="G20" s="58"/>
      <c r="H20" s="58"/>
    </row>
    <row r="21" spans="1:8" ht="18" customHeight="1">
      <c r="A21" s="334" t="s">
        <v>979</v>
      </c>
      <c r="B21" s="334"/>
      <c r="C21" s="334"/>
      <c r="D21" s="334"/>
      <c r="E21" s="334"/>
      <c r="F21" s="334"/>
      <c r="G21" s="334"/>
      <c r="H21" s="335"/>
    </row>
    <row r="22" spans="1:8" ht="33" customHeight="1">
      <c r="A22" s="336" t="s">
        <v>142</v>
      </c>
      <c r="B22" s="337"/>
      <c r="C22" s="337"/>
      <c r="D22" s="337"/>
      <c r="E22" s="337"/>
      <c r="F22" s="337"/>
      <c r="G22" s="337"/>
      <c r="H22" s="337"/>
    </row>
    <row r="23" spans="1:8" ht="25.5" customHeight="1">
      <c r="A23" s="337"/>
      <c r="B23" s="337"/>
      <c r="C23" s="337"/>
      <c r="D23" s="337"/>
      <c r="E23" s="337"/>
      <c r="F23" s="337"/>
      <c r="G23" s="337"/>
      <c r="H23" s="337"/>
    </row>
    <row r="24" spans="1:8" ht="18" customHeight="1">
      <c r="A24" s="58"/>
      <c r="B24" s="59"/>
      <c r="C24" s="60"/>
      <c r="D24" s="61"/>
      <c r="E24" s="58"/>
      <c r="F24" s="58"/>
      <c r="G24" s="58"/>
      <c r="H24" s="58"/>
    </row>
    <row r="25" spans="1:8" ht="18" customHeight="1">
      <c r="A25" s="18" t="s">
        <v>1022</v>
      </c>
      <c r="B25" s="41" t="s">
        <v>1309</v>
      </c>
      <c r="C25" s="42" t="s">
        <v>389</v>
      </c>
      <c r="D25" s="94" t="s">
        <v>1310</v>
      </c>
      <c r="E25" s="40" t="s">
        <v>376</v>
      </c>
      <c r="F25" s="40" t="s">
        <v>152</v>
      </c>
      <c r="G25" s="40" t="s">
        <v>153</v>
      </c>
      <c r="H25" s="40" t="s">
        <v>377</v>
      </c>
    </row>
    <row r="26" spans="1:8" ht="18" customHeight="1">
      <c r="A26" s="95" t="s">
        <v>382</v>
      </c>
      <c r="B26" s="96" t="s">
        <v>383</v>
      </c>
      <c r="C26" s="97"/>
      <c r="D26" s="98" t="s">
        <v>374</v>
      </c>
      <c r="E26" s="99"/>
      <c r="F26" s="99"/>
      <c r="G26" s="99"/>
      <c r="H26" s="99"/>
    </row>
    <row r="27" spans="1:8" ht="18" customHeight="1">
      <c r="A27" s="37" t="s">
        <v>385</v>
      </c>
      <c r="B27" s="37" t="s">
        <v>386</v>
      </c>
      <c r="C27" s="14" t="s">
        <v>387</v>
      </c>
      <c r="D27" s="38" t="s">
        <v>388</v>
      </c>
      <c r="E27" s="105">
        <f>SUM(E28:E32)</f>
        <v>0</v>
      </c>
      <c r="F27" s="105">
        <f>SUM(F28:F32)</f>
        <v>12.51</v>
      </c>
      <c r="G27" s="105">
        <f>SUM(G28:G32)</f>
        <v>3500</v>
      </c>
      <c r="H27" s="105">
        <f aca="true" t="shared" si="1" ref="H27:H35">IF(E27=0,,F27/E27*100)</f>
        <v>0</v>
      </c>
    </row>
    <row r="28" spans="1:8" ht="18" customHeight="1">
      <c r="A28" s="68">
        <v>632</v>
      </c>
      <c r="B28" s="73" t="s">
        <v>116</v>
      </c>
      <c r="C28" s="32" t="s">
        <v>892</v>
      </c>
      <c r="D28" s="69" t="s">
        <v>1581</v>
      </c>
      <c r="E28" s="34">
        <v>0</v>
      </c>
      <c r="F28" s="34">
        <v>0</v>
      </c>
      <c r="G28" s="34">
        <v>0</v>
      </c>
      <c r="H28" s="45">
        <f t="shared" si="1"/>
        <v>0</v>
      </c>
    </row>
    <row r="29" spans="1:8" ht="18" customHeight="1">
      <c r="A29" s="68">
        <v>635</v>
      </c>
      <c r="B29" s="73" t="s">
        <v>1311</v>
      </c>
      <c r="C29" s="32" t="s">
        <v>892</v>
      </c>
      <c r="D29" s="69" t="s">
        <v>405</v>
      </c>
      <c r="E29" s="34">
        <v>0</v>
      </c>
      <c r="F29" s="34">
        <v>0</v>
      </c>
      <c r="G29" s="34">
        <v>0</v>
      </c>
      <c r="H29" s="45">
        <f t="shared" si="1"/>
        <v>0</v>
      </c>
    </row>
    <row r="30" spans="1:8" ht="18" customHeight="1">
      <c r="A30" s="68">
        <v>637</v>
      </c>
      <c r="B30" s="73" t="s">
        <v>117</v>
      </c>
      <c r="C30" s="32" t="s">
        <v>892</v>
      </c>
      <c r="D30" s="75" t="s">
        <v>204</v>
      </c>
      <c r="E30" s="34">
        <v>0</v>
      </c>
      <c r="F30" s="34">
        <v>0</v>
      </c>
      <c r="G30" s="34">
        <v>0</v>
      </c>
      <c r="H30" s="45">
        <f t="shared" si="1"/>
        <v>0</v>
      </c>
    </row>
    <row r="31" spans="1:8" ht="18" customHeight="1">
      <c r="A31" s="28">
        <v>716</v>
      </c>
      <c r="B31" s="73" t="s">
        <v>1312</v>
      </c>
      <c r="C31" s="28" t="s">
        <v>516</v>
      </c>
      <c r="D31" s="75" t="s">
        <v>517</v>
      </c>
      <c r="E31" s="34">
        <v>0</v>
      </c>
      <c r="F31" s="67">
        <v>0</v>
      </c>
      <c r="G31" s="45">
        <v>3500</v>
      </c>
      <c r="H31" s="45">
        <f t="shared" si="1"/>
        <v>0</v>
      </c>
    </row>
    <row r="32" spans="1:8" ht="18" customHeight="1">
      <c r="A32" s="28">
        <v>717001</v>
      </c>
      <c r="B32" s="73" t="s">
        <v>1313</v>
      </c>
      <c r="C32" s="28" t="s">
        <v>518</v>
      </c>
      <c r="D32" s="75" t="s">
        <v>119</v>
      </c>
      <c r="E32" s="34">
        <v>0</v>
      </c>
      <c r="F32" s="45">
        <v>12.51</v>
      </c>
      <c r="G32" s="45">
        <v>0</v>
      </c>
      <c r="H32" s="45">
        <f t="shared" si="1"/>
        <v>0</v>
      </c>
    </row>
    <row r="33" spans="1:8" ht="18" customHeight="1">
      <c r="A33" s="37" t="s">
        <v>266</v>
      </c>
      <c r="B33" s="37" t="s">
        <v>267</v>
      </c>
      <c r="C33" s="14" t="s">
        <v>387</v>
      </c>
      <c r="D33" s="15" t="s">
        <v>991</v>
      </c>
      <c r="E33" s="26">
        <f>SUM(E34)</f>
        <v>0</v>
      </c>
      <c r="F33" s="26">
        <f>SUM(F34)</f>
        <v>0</v>
      </c>
      <c r="G33" s="26">
        <f>SUM(G34)</f>
        <v>0</v>
      </c>
      <c r="H33" s="105">
        <f>IF(E33=0,,F33/E33*100)</f>
        <v>0</v>
      </c>
    </row>
    <row r="34" spans="1:8" ht="18" customHeight="1">
      <c r="A34" s="68">
        <v>717</v>
      </c>
      <c r="B34" s="73" t="s">
        <v>118</v>
      </c>
      <c r="C34" s="32" t="s">
        <v>892</v>
      </c>
      <c r="D34" s="33" t="s">
        <v>119</v>
      </c>
      <c r="E34" s="34"/>
      <c r="F34" s="67"/>
      <c r="G34" s="45"/>
      <c r="H34" s="45">
        <f t="shared" si="1"/>
        <v>0</v>
      </c>
    </row>
    <row r="35" spans="1:8" ht="18" customHeight="1">
      <c r="A35" s="48"/>
      <c r="B35" s="103"/>
      <c r="C35" s="104" t="s">
        <v>892</v>
      </c>
      <c r="D35" s="48" t="s">
        <v>378</v>
      </c>
      <c r="E35" s="50">
        <f>SUM(E33,E27)</f>
        <v>0</v>
      </c>
      <c r="F35" s="50">
        <f>SUM(F33,F27)</f>
        <v>12.51</v>
      </c>
      <c r="G35" s="50">
        <f>SUM(G33,G27)</f>
        <v>3500</v>
      </c>
      <c r="H35" s="50">
        <f t="shared" si="1"/>
        <v>0</v>
      </c>
    </row>
    <row r="36" spans="1:8" ht="18" customHeight="1">
      <c r="A36" s="58"/>
      <c r="B36" s="59"/>
      <c r="C36" s="60"/>
      <c r="D36" s="61"/>
      <c r="E36" s="58"/>
      <c r="F36" s="58"/>
      <c r="G36" s="53"/>
      <c r="H36" s="58"/>
    </row>
    <row r="37" spans="1:8" ht="18" customHeight="1">
      <c r="A37" s="334" t="s">
        <v>979</v>
      </c>
      <c r="B37" s="334"/>
      <c r="C37" s="334"/>
      <c r="D37" s="334"/>
      <c r="E37" s="334"/>
      <c r="F37" s="334"/>
      <c r="G37" s="334"/>
      <c r="H37" s="335"/>
    </row>
    <row r="38" spans="1:8" ht="18" customHeight="1">
      <c r="A38" s="384" t="s">
        <v>143</v>
      </c>
      <c r="B38" s="385"/>
      <c r="C38" s="385"/>
      <c r="D38" s="385"/>
      <c r="E38" s="385"/>
      <c r="F38" s="385"/>
      <c r="G38" s="385"/>
      <c r="H38" s="385"/>
    </row>
    <row r="39" spans="1:8" ht="18" customHeight="1">
      <c r="A39" s="385"/>
      <c r="B39" s="385"/>
      <c r="C39" s="385"/>
      <c r="D39" s="385"/>
      <c r="E39" s="385"/>
      <c r="F39" s="385"/>
      <c r="G39" s="385"/>
      <c r="H39" s="385"/>
    </row>
    <row r="40" spans="1:8" ht="18" customHeight="1">
      <c r="A40" s="58"/>
      <c r="B40" s="59"/>
      <c r="C40" s="60"/>
      <c r="D40" s="61"/>
      <c r="E40" s="58"/>
      <c r="F40" s="58"/>
      <c r="G40" s="58"/>
      <c r="H40" s="58"/>
    </row>
    <row r="41" spans="1:8" ht="18" customHeight="1">
      <c r="A41" s="18" t="s">
        <v>1021</v>
      </c>
      <c r="B41" s="41" t="s">
        <v>1314</v>
      </c>
      <c r="C41" s="42" t="s">
        <v>389</v>
      </c>
      <c r="D41" s="94" t="s">
        <v>1315</v>
      </c>
      <c r="E41" s="40" t="s">
        <v>376</v>
      </c>
      <c r="F41" s="40" t="s">
        <v>152</v>
      </c>
      <c r="G41" s="40" t="s">
        <v>153</v>
      </c>
      <c r="H41" s="40" t="s">
        <v>377</v>
      </c>
    </row>
    <row r="42" spans="1:8" ht="18" customHeight="1">
      <c r="A42" s="95" t="s">
        <v>382</v>
      </c>
      <c r="B42" s="96" t="s">
        <v>383</v>
      </c>
      <c r="C42" s="97" t="s">
        <v>384</v>
      </c>
      <c r="D42" s="98" t="s">
        <v>374</v>
      </c>
      <c r="E42" s="99"/>
      <c r="F42" s="99"/>
      <c r="G42" s="99"/>
      <c r="H42" s="99"/>
    </row>
    <row r="43" spans="1:8" ht="18" customHeight="1">
      <c r="A43" s="37" t="s">
        <v>385</v>
      </c>
      <c r="B43" s="37" t="s">
        <v>386</v>
      </c>
      <c r="C43" s="14" t="s">
        <v>387</v>
      </c>
      <c r="D43" s="38" t="s">
        <v>388</v>
      </c>
      <c r="E43" s="39">
        <f>SUM(E44:E48)</f>
        <v>35600</v>
      </c>
      <c r="F43" s="39">
        <f>SUM(F44:F48)</f>
        <v>777.17</v>
      </c>
      <c r="G43" s="39">
        <f>SUM(G44:G48)</f>
        <v>0</v>
      </c>
      <c r="H43" s="39">
        <f aca="true" t="shared" si="2" ref="H43:H49">IF(E43=0,,F43/E43*100)</f>
        <v>2.183061797752809</v>
      </c>
    </row>
    <row r="44" spans="1:8" ht="18" customHeight="1">
      <c r="A44" s="74">
        <v>633</v>
      </c>
      <c r="B44" s="64" t="s">
        <v>1316</v>
      </c>
      <c r="C44" s="65" t="s">
        <v>892</v>
      </c>
      <c r="D44" s="75" t="s">
        <v>1146</v>
      </c>
      <c r="E44" s="46">
        <v>0</v>
      </c>
      <c r="F44" s="46">
        <v>0</v>
      </c>
      <c r="G44" s="46">
        <v>0</v>
      </c>
      <c r="H44" s="102">
        <f t="shared" si="2"/>
        <v>0</v>
      </c>
    </row>
    <row r="45" spans="1:8" ht="18" customHeight="1">
      <c r="A45" s="74">
        <v>634</v>
      </c>
      <c r="B45" s="64" t="s">
        <v>1317</v>
      </c>
      <c r="C45" s="65" t="s">
        <v>892</v>
      </c>
      <c r="D45" s="75" t="s">
        <v>1147</v>
      </c>
      <c r="E45" s="46">
        <v>0</v>
      </c>
      <c r="F45" s="46">
        <v>0</v>
      </c>
      <c r="G45" s="46">
        <v>0</v>
      </c>
      <c r="H45" s="102">
        <f t="shared" si="2"/>
        <v>0</v>
      </c>
    </row>
    <row r="46" spans="1:8" ht="18" customHeight="1">
      <c r="A46" s="74">
        <v>637</v>
      </c>
      <c r="B46" s="64" t="s">
        <v>1318</v>
      </c>
      <c r="C46" s="65" t="s">
        <v>892</v>
      </c>
      <c r="D46" s="75" t="s">
        <v>988</v>
      </c>
      <c r="E46" s="46">
        <v>600</v>
      </c>
      <c r="F46" s="45">
        <v>777.17</v>
      </c>
      <c r="G46" s="45">
        <v>0</v>
      </c>
      <c r="H46" s="272">
        <f t="shared" si="2"/>
        <v>129.52833333333334</v>
      </c>
    </row>
    <row r="47" spans="1:8" ht="18" customHeight="1">
      <c r="A47" s="28">
        <v>640</v>
      </c>
      <c r="B47" s="64" t="s">
        <v>658</v>
      </c>
      <c r="C47" s="65" t="s">
        <v>892</v>
      </c>
      <c r="D47" s="75" t="s">
        <v>1402</v>
      </c>
      <c r="E47" s="46">
        <v>35000</v>
      </c>
      <c r="F47" s="45">
        <v>0</v>
      </c>
      <c r="G47" s="45">
        <v>0</v>
      </c>
      <c r="H47" s="45">
        <f t="shared" si="2"/>
        <v>0</v>
      </c>
    </row>
    <row r="48" spans="1:8" ht="18" customHeight="1">
      <c r="A48" s="20"/>
      <c r="B48" s="21" t="s">
        <v>1522</v>
      </c>
      <c r="C48" s="20" t="s">
        <v>892</v>
      </c>
      <c r="D48" s="69"/>
      <c r="E48" s="45"/>
      <c r="F48" s="45"/>
      <c r="G48" s="45"/>
      <c r="H48" s="102">
        <f t="shared" si="2"/>
        <v>0</v>
      </c>
    </row>
    <row r="49" spans="1:8" ht="18" customHeight="1">
      <c r="A49" s="48"/>
      <c r="B49" s="103"/>
      <c r="C49" s="104"/>
      <c r="D49" s="48" t="s">
        <v>378</v>
      </c>
      <c r="E49" s="50">
        <f>SUM(E43)</f>
        <v>35600</v>
      </c>
      <c r="F49" s="50">
        <f>SUM(F43)</f>
        <v>777.17</v>
      </c>
      <c r="G49" s="50">
        <f>SUM(G43)</f>
        <v>0</v>
      </c>
      <c r="H49" s="50">
        <f t="shared" si="2"/>
        <v>2.183061797752809</v>
      </c>
    </row>
    <row r="50" ht="18" customHeight="1"/>
    <row r="51" spans="1:8" ht="18" customHeight="1">
      <c r="A51" s="334" t="s">
        <v>979</v>
      </c>
      <c r="B51" s="334"/>
      <c r="C51" s="334"/>
      <c r="D51" s="334"/>
      <c r="E51" s="334"/>
      <c r="F51" s="334"/>
      <c r="G51" s="334"/>
      <c r="H51" s="335"/>
    </row>
    <row r="52" spans="1:8" ht="18" customHeight="1">
      <c r="A52" s="384" t="s">
        <v>144</v>
      </c>
      <c r="B52" s="385"/>
      <c r="C52" s="385"/>
      <c r="D52" s="385"/>
      <c r="E52" s="385"/>
      <c r="F52" s="385"/>
      <c r="G52" s="385"/>
      <c r="H52" s="385"/>
    </row>
    <row r="53" spans="1:8" ht="18" customHeight="1">
      <c r="A53" s="385"/>
      <c r="B53" s="385"/>
      <c r="C53" s="385"/>
      <c r="D53" s="385"/>
      <c r="E53" s="385"/>
      <c r="F53" s="385"/>
      <c r="G53" s="385"/>
      <c r="H53" s="385"/>
    </row>
    <row r="54" ht="18" customHeight="1"/>
    <row r="55" ht="18" customHeight="1"/>
    <row r="56" spans="1:8" ht="18" customHeight="1">
      <c r="A56" s="378" t="s">
        <v>1302</v>
      </c>
      <c r="B56" s="378"/>
      <c r="C56" s="378"/>
      <c r="D56" s="378"/>
      <c r="E56" s="368">
        <v>2014</v>
      </c>
      <c r="F56" s="368"/>
      <c r="G56" s="368"/>
      <c r="H56" s="369"/>
    </row>
    <row r="57" spans="1:8" ht="18" customHeight="1">
      <c r="A57" s="86" t="s">
        <v>382</v>
      </c>
      <c r="B57" s="37" t="s">
        <v>383</v>
      </c>
      <c r="C57" s="14" t="s">
        <v>384</v>
      </c>
      <c r="D57" s="15" t="s">
        <v>374</v>
      </c>
      <c r="E57" s="86" t="s">
        <v>1115</v>
      </c>
      <c r="F57" s="86" t="s">
        <v>1116</v>
      </c>
      <c r="G57" s="86" t="s">
        <v>381</v>
      </c>
      <c r="H57" s="86" t="s">
        <v>378</v>
      </c>
    </row>
    <row r="58" spans="1:8" ht="18" customHeight="1">
      <c r="A58" s="106" t="s">
        <v>1119</v>
      </c>
      <c r="B58" s="359" t="s">
        <v>1303</v>
      </c>
      <c r="C58" s="362" t="s">
        <v>389</v>
      </c>
      <c r="D58" s="365" t="s">
        <v>1304</v>
      </c>
      <c r="E58" s="107">
        <f>SUM(E15:E18)</f>
        <v>289000</v>
      </c>
      <c r="F58" s="107"/>
      <c r="G58" s="107"/>
      <c r="H58" s="107">
        <f>SUM(E58:G58)</f>
        <v>289000</v>
      </c>
    </row>
    <row r="59" spans="1:8" ht="18" customHeight="1">
      <c r="A59" s="106" t="s">
        <v>1121</v>
      </c>
      <c r="B59" s="360"/>
      <c r="C59" s="363"/>
      <c r="D59" s="366"/>
      <c r="E59" s="110">
        <f>SUM(F15:F18)</f>
        <v>325830.24</v>
      </c>
      <c r="F59" s="110"/>
      <c r="G59" s="110"/>
      <c r="H59" s="107">
        <f>SUM(E59:G59)</f>
        <v>325830.24</v>
      </c>
    </row>
    <row r="60" spans="1:8" ht="18" customHeight="1">
      <c r="A60" s="106" t="s">
        <v>1122</v>
      </c>
      <c r="B60" s="361"/>
      <c r="C60" s="364"/>
      <c r="D60" s="367"/>
      <c r="E60" s="110">
        <f>IF(E59=0,,E59/E58*100)</f>
        <v>112.7440276816609</v>
      </c>
      <c r="F60" s="110">
        <f>IF(F59=0,,F59/F58*100)</f>
        <v>0</v>
      </c>
      <c r="G60" s="110">
        <f>IF(G59=0,,G59/G58*100)</f>
        <v>0</v>
      </c>
      <c r="H60" s="110">
        <f>IF(H59=0,,H59/H58*100)</f>
        <v>112.7440276816609</v>
      </c>
    </row>
    <row r="61" spans="1:8" ht="18" customHeight="1">
      <c r="A61" s="106" t="s">
        <v>1119</v>
      </c>
      <c r="B61" s="359" t="s">
        <v>1309</v>
      </c>
      <c r="C61" s="362" t="s">
        <v>389</v>
      </c>
      <c r="D61" s="365" t="s">
        <v>1310</v>
      </c>
      <c r="E61" s="110">
        <f>SUM(E28:E30)</f>
        <v>0</v>
      </c>
      <c r="F61" s="110">
        <f>SUM(E31:E32,E34)</f>
        <v>0</v>
      </c>
      <c r="G61" s="110"/>
      <c r="H61" s="110">
        <f>SUM(E61:G61)</f>
        <v>0</v>
      </c>
    </row>
    <row r="62" spans="1:8" ht="18" customHeight="1">
      <c r="A62" s="106" t="s">
        <v>1121</v>
      </c>
      <c r="B62" s="360"/>
      <c r="C62" s="363"/>
      <c r="D62" s="366"/>
      <c r="E62" s="110">
        <f>SUM(F28:F30)</f>
        <v>0</v>
      </c>
      <c r="F62" s="110">
        <f>SUM(F31:F32,F34)</f>
        <v>12.51</v>
      </c>
      <c r="G62" s="110"/>
      <c r="H62" s="110">
        <f>SUM(E62:G62)</f>
        <v>12.51</v>
      </c>
    </row>
    <row r="63" spans="1:8" ht="18" customHeight="1">
      <c r="A63" s="106" t="s">
        <v>1122</v>
      </c>
      <c r="B63" s="361"/>
      <c r="C63" s="364"/>
      <c r="D63" s="367"/>
      <c r="E63" s="110">
        <f>IF(E62=0,,E62/E61*100)</f>
        <v>0</v>
      </c>
      <c r="F63" s="110">
        <f>IF(F61=0,,F62/F61*100)</f>
        <v>0</v>
      </c>
      <c r="G63" s="110">
        <f>IF(G62=0,,G62/G61*100)</f>
        <v>0</v>
      </c>
      <c r="H63" s="110">
        <f>IF(H61=0,,H62/H61*100)</f>
        <v>0</v>
      </c>
    </row>
    <row r="64" spans="1:8" ht="18" customHeight="1">
      <c r="A64" s="106" t="s">
        <v>1119</v>
      </c>
      <c r="B64" s="359" t="s">
        <v>1314</v>
      </c>
      <c r="C64" s="362" t="s">
        <v>389</v>
      </c>
      <c r="D64" s="365" t="s">
        <v>1315</v>
      </c>
      <c r="E64" s="110">
        <f>SUM(E44:E45,E48)</f>
        <v>0</v>
      </c>
      <c r="F64" s="110">
        <f>SUM(E46:E47)</f>
        <v>35600</v>
      </c>
      <c r="G64" s="110"/>
      <c r="H64" s="110">
        <f>SUM(E64:G64)</f>
        <v>35600</v>
      </c>
    </row>
    <row r="65" spans="1:8" ht="18" customHeight="1">
      <c r="A65" s="106" t="s">
        <v>1121</v>
      </c>
      <c r="B65" s="360"/>
      <c r="C65" s="363"/>
      <c r="D65" s="366"/>
      <c r="E65" s="110">
        <f>SUM(F44:F45,F48)</f>
        <v>0</v>
      </c>
      <c r="F65" s="110">
        <f>SUM(F46:F47)</f>
        <v>777.17</v>
      </c>
      <c r="G65" s="110"/>
      <c r="H65" s="110">
        <f>SUM(E65:G65)</f>
        <v>777.17</v>
      </c>
    </row>
    <row r="66" spans="1:8" ht="18" customHeight="1">
      <c r="A66" s="106" t="s">
        <v>1122</v>
      </c>
      <c r="B66" s="361"/>
      <c r="C66" s="364"/>
      <c r="D66" s="367"/>
      <c r="E66" s="110">
        <f>IF(E64=0,,E65/E64*100)</f>
        <v>0</v>
      </c>
      <c r="F66" s="110">
        <f>IF(F65=0,,F65/F64*100)</f>
        <v>2.183061797752809</v>
      </c>
      <c r="G66" s="110">
        <f>IF(G65=0,,G65/G64*100)</f>
        <v>0</v>
      </c>
      <c r="H66" s="110">
        <f>IF(H65=0,,H65/H64*100)</f>
        <v>2.183061797752809</v>
      </c>
    </row>
    <row r="67" spans="1:8" ht="18" customHeight="1">
      <c r="A67" s="111" t="s">
        <v>1119</v>
      </c>
      <c r="B67" s="112"/>
      <c r="C67" s="111"/>
      <c r="D67" s="48" t="s">
        <v>154</v>
      </c>
      <c r="E67" s="113">
        <f aca="true" t="shared" si="3" ref="E67:G68">SUM(E58,E61,E64)</f>
        <v>289000</v>
      </c>
      <c r="F67" s="113">
        <f t="shared" si="3"/>
        <v>35600</v>
      </c>
      <c r="G67" s="113">
        <f t="shared" si="3"/>
        <v>0</v>
      </c>
      <c r="H67" s="113">
        <f>SUM(E67:G67)</f>
        <v>324600</v>
      </c>
    </row>
    <row r="68" spans="1:8" ht="18" customHeight="1">
      <c r="A68" s="111" t="s">
        <v>1121</v>
      </c>
      <c r="B68" s="112"/>
      <c r="C68" s="111"/>
      <c r="D68" s="48" t="s">
        <v>155</v>
      </c>
      <c r="E68" s="113">
        <f t="shared" si="3"/>
        <v>325830.24</v>
      </c>
      <c r="F68" s="113">
        <f t="shared" si="3"/>
        <v>789.68</v>
      </c>
      <c r="G68" s="113">
        <f t="shared" si="3"/>
        <v>0</v>
      </c>
      <c r="H68" s="113">
        <f>SUM(E68:G68)</f>
        <v>326619.92</v>
      </c>
    </row>
    <row r="69" spans="1:8" ht="18" customHeight="1">
      <c r="A69" s="111" t="s">
        <v>1122</v>
      </c>
      <c r="B69" s="112"/>
      <c r="C69" s="111"/>
      <c r="D69" s="48" t="s">
        <v>1123</v>
      </c>
      <c r="E69" s="113">
        <f>IF(E68=0,,E68/E67*100)</f>
        <v>112.7440276816609</v>
      </c>
      <c r="F69" s="113">
        <f>IF(F68=0,,F68/F67*100)</f>
        <v>2.218202247191011</v>
      </c>
      <c r="G69" s="113">
        <f>IF(G68=0,,G68/G67*100)</f>
        <v>0</v>
      </c>
      <c r="H69" s="113">
        <f>IF(H68=0,,H68/H67*100)</f>
        <v>100.6222797288971</v>
      </c>
    </row>
    <row r="70" spans="1:7" ht="8.25">
      <c r="A70" s="115"/>
      <c r="B70" s="52"/>
      <c r="C70" s="51"/>
      <c r="D70" s="115"/>
      <c r="E70" s="115"/>
      <c r="F70" s="115"/>
      <c r="G70" s="116"/>
    </row>
    <row r="71" spans="1:7" ht="8.25">
      <c r="A71" s="115" t="s">
        <v>1119</v>
      </c>
      <c r="B71" s="52" t="s">
        <v>154</v>
      </c>
      <c r="C71" s="51"/>
      <c r="D71" s="115"/>
      <c r="E71" s="115"/>
      <c r="F71" s="115"/>
      <c r="G71" s="116"/>
    </row>
    <row r="72" spans="1:7" ht="8.25">
      <c r="A72" s="115" t="s">
        <v>1121</v>
      </c>
      <c r="B72" s="52" t="s">
        <v>155</v>
      </c>
      <c r="C72" s="51"/>
      <c r="D72" s="115"/>
      <c r="E72" s="115"/>
      <c r="F72" s="115"/>
      <c r="G72" s="116"/>
    </row>
    <row r="73" spans="1:7" ht="8.25">
      <c r="A73" s="115" t="s">
        <v>1122</v>
      </c>
      <c r="B73" s="52" t="s">
        <v>1123</v>
      </c>
      <c r="C73" s="51"/>
      <c r="D73" s="115"/>
      <c r="E73" s="115"/>
      <c r="F73" s="115"/>
      <c r="G73" s="116"/>
    </row>
    <row r="74" spans="1:7" ht="8.25">
      <c r="A74" s="115"/>
      <c r="B74" s="52"/>
      <c r="C74" s="51"/>
      <c r="D74" s="115"/>
      <c r="E74" s="115"/>
      <c r="F74" s="115"/>
      <c r="G74" s="116"/>
    </row>
    <row r="75" spans="1:7" ht="8.25">
      <c r="A75" s="334" t="s">
        <v>375</v>
      </c>
      <c r="B75" s="334"/>
      <c r="C75" s="334"/>
      <c r="D75" s="334"/>
      <c r="E75" s="334"/>
      <c r="F75" s="334"/>
      <c r="G75" s="334"/>
    </row>
    <row r="76" spans="1:8" ht="8.25" customHeight="1">
      <c r="A76" s="336" t="s">
        <v>145</v>
      </c>
      <c r="B76" s="337"/>
      <c r="C76" s="337"/>
      <c r="D76" s="337"/>
      <c r="E76" s="337"/>
      <c r="F76" s="337"/>
      <c r="G76" s="337"/>
      <c r="H76" s="377"/>
    </row>
    <row r="77" spans="1:8" ht="8.25" customHeight="1">
      <c r="A77" s="337"/>
      <c r="B77" s="337"/>
      <c r="C77" s="337"/>
      <c r="D77" s="337"/>
      <c r="E77" s="337"/>
      <c r="F77" s="337"/>
      <c r="G77" s="337"/>
      <c r="H77" s="377"/>
    </row>
    <row r="78" spans="1:8" ht="30.75" customHeight="1">
      <c r="A78" s="337"/>
      <c r="B78" s="337"/>
      <c r="C78" s="337"/>
      <c r="D78" s="337"/>
      <c r="E78" s="337"/>
      <c r="F78" s="337"/>
      <c r="G78" s="337"/>
      <c r="H78" s="377"/>
    </row>
    <row r="79" spans="1:8" ht="8.25" customHeight="1">
      <c r="A79" s="337"/>
      <c r="B79" s="337"/>
      <c r="C79" s="337"/>
      <c r="D79" s="337"/>
      <c r="E79" s="337"/>
      <c r="F79" s="337"/>
      <c r="G79" s="337"/>
      <c r="H79" s="377"/>
    </row>
    <row r="82" spans="1:5" ht="8.25">
      <c r="A82" s="358" t="s">
        <v>389</v>
      </c>
      <c r="B82" s="358"/>
      <c r="C82" s="358" t="s">
        <v>1304</v>
      </c>
      <c r="D82" s="358"/>
      <c r="E82" s="358"/>
    </row>
    <row r="83" spans="1:5" ht="8.25">
      <c r="A83" s="117" t="s">
        <v>1124</v>
      </c>
      <c r="B83" s="117"/>
      <c r="C83" s="358" t="s">
        <v>12</v>
      </c>
      <c r="D83" s="358"/>
      <c r="E83" s="358"/>
    </row>
    <row r="84" spans="1:5" ht="8.25">
      <c r="A84" s="358" t="s">
        <v>1125</v>
      </c>
      <c r="B84" s="358"/>
      <c r="C84" s="358" t="s">
        <v>1277</v>
      </c>
      <c r="D84" s="358"/>
      <c r="E84" s="358"/>
    </row>
    <row r="85" spans="1:5" ht="8.25">
      <c r="A85" s="117" t="s">
        <v>1126</v>
      </c>
      <c r="B85" s="118" t="s">
        <v>1127</v>
      </c>
      <c r="C85" s="358" t="s">
        <v>1319</v>
      </c>
      <c r="D85" s="358"/>
      <c r="E85" s="358"/>
    </row>
    <row r="86" spans="1:8" ht="8.25">
      <c r="A86" s="370" t="s">
        <v>1128</v>
      </c>
      <c r="B86" s="370"/>
      <c r="C86" s="370"/>
      <c r="D86" s="373" t="s">
        <v>156</v>
      </c>
      <c r="E86" s="373"/>
      <c r="F86" s="373"/>
      <c r="G86" s="373"/>
      <c r="H86" s="373"/>
    </row>
    <row r="87" spans="1:8" ht="8.25">
      <c r="A87" s="358" t="s">
        <v>1129</v>
      </c>
      <c r="B87" s="358"/>
      <c r="C87" s="358"/>
      <c r="D87" s="371">
        <v>8</v>
      </c>
      <c r="E87" s="374"/>
      <c r="F87" s="374"/>
      <c r="G87" s="374"/>
      <c r="H87" s="374"/>
    </row>
    <row r="88" spans="1:8" ht="8.25">
      <c r="A88" s="358" t="s">
        <v>1130</v>
      </c>
      <c r="B88" s="358"/>
      <c r="C88" s="358"/>
      <c r="D88" s="371">
        <v>8</v>
      </c>
      <c r="E88" s="374"/>
      <c r="F88" s="374"/>
      <c r="G88" s="374"/>
      <c r="H88" s="374"/>
    </row>
    <row r="89" spans="1:8" ht="8.25">
      <c r="A89" s="358" t="s">
        <v>377</v>
      </c>
      <c r="B89" s="358"/>
      <c r="C89" s="358"/>
      <c r="D89" s="372">
        <f>IF(D87=0,,D88/D87*100)</f>
        <v>100</v>
      </c>
      <c r="E89" s="376"/>
      <c r="F89" s="376"/>
      <c r="G89" s="376"/>
      <c r="H89" s="376"/>
    </row>
    <row r="90" spans="1:5" ht="8.25">
      <c r="A90" s="121"/>
      <c r="B90" s="121"/>
      <c r="C90" s="121"/>
      <c r="D90" s="121"/>
      <c r="E90" s="121"/>
    </row>
    <row r="91" spans="1:5" ht="8.25">
      <c r="A91" s="117" t="s">
        <v>1126</v>
      </c>
      <c r="B91" s="118" t="s">
        <v>1127</v>
      </c>
      <c r="C91" s="358" t="s">
        <v>1320</v>
      </c>
      <c r="D91" s="358"/>
      <c r="E91" s="358"/>
    </row>
    <row r="92" spans="1:8" ht="8.25">
      <c r="A92" s="358" t="s">
        <v>1134</v>
      </c>
      <c r="B92" s="358"/>
      <c r="C92" s="358"/>
      <c r="D92" s="371">
        <v>28</v>
      </c>
      <c r="E92" s="374"/>
      <c r="F92" s="374"/>
      <c r="G92" s="374"/>
      <c r="H92" s="374"/>
    </row>
    <row r="93" spans="1:8" ht="8.25">
      <c r="A93" s="358" t="s">
        <v>1130</v>
      </c>
      <c r="B93" s="358"/>
      <c r="C93" s="358"/>
      <c r="D93" s="371">
        <v>25</v>
      </c>
      <c r="E93" s="374"/>
      <c r="F93" s="374"/>
      <c r="G93" s="374"/>
      <c r="H93" s="374"/>
    </row>
    <row r="94" spans="1:8" ht="8.25">
      <c r="A94" s="358" t="s">
        <v>377</v>
      </c>
      <c r="B94" s="358"/>
      <c r="C94" s="358"/>
      <c r="D94" s="372">
        <f>IF(D92=0,,D93/D92*100)</f>
        <v>89.28571428571429</v>
      </c>
      <c r="E94" s="376"/>
      <c r="F94" s="376"/>
      <c r="G94" s="376"/>
      <c r="H94" s="376"/>
    </row>
    <row r="95" spans="1:8" ht="8.25">
      <c r="A95" s="358"/>
      <c r="B95" s="358"/>
      <c r="C95" s="358"/>
      <c r="D95" s="371"/>
      <c r="E95" s="374"/>
      <c r="F95" s="374"/>
      <c r="G95" s="374"/>
      <c r="H95" s="374"/>
    </row>
    <row r="96" spans="1:5" ht="8.25">
      <c r="A96" s="117" t="s">
        <v>1126</v>
      </c>
      <c r="B96" s="118" t="s">
        <v>1127</v>
      </c>
      <c r="C96" s="358" t="s">
        <v>432</v>
      </c>
      <c r="D96" s="358"/>
      <c r="E96" s="358"/>
    </row>
    <row r="97" spans="1:8" ht="8.25">
      <c r="A97" s="358" t="s">
        <v>1129</v>
      </c>
      <c r="B97" s="358"/>
      <c r="C97" s="358"/>
      <c r="D97" s="371">
        <v>720</v>
      </c>
      <c r="E97" s="374"/>
      <c r="F97" s="374"/>
      <c r="G97" s="374"/>
      <c r="H97" s="374"/>
    </row>
    <row r="98" spans="1:8" ht="8.25">
      <c r="A98" s="358" t="s">
        <v>1130</v>
      </c>
      <c r="B98" s="358"/>
      <c r="C98" s="358"/>
      <c r="D98" s="371">
        <v>690</v>
      </c>
      <c r="E98" s="374"/>
      <c r="F98" s="374"/>
      <c r="G98" s="374"/>
      <c r="H98" s="374"/>
    </row>
    <row r="99" spans="1:8" ht="8.25">
      <c r="A99" s="358" t="s">
        <v>377</v>
      </c>
      <c r="B99" s="358"/>
      <c r="C99" s="358"/>
      <c r="D99" s="372">
        <f>IF(D97=0,,D98/D97*100)</f>
        <v>95.83333333333334</v>
      </c>
      <c r="E99" s="376"/>
      <c r="F99" s="376"/>
      <c r="G99" s="376"/>
      <c r="H99" s="376"/>
    </row>
    <row r="101" spans="1:7" ht="8.25">
      <c r="A101" s="334" t="s">
        <v>375</v>
      </c>
      <c r="B101" s="334"/>
      <c r="C101" s="334"/>
      <c r="D101" s="334"/>
      <c r="E101" s="334"/>
      <c r="F101" s="334"/>
      <c r="G101" s="334"/>
    </row>
    <row r="102" spans="1:8" ht="8.25" customHeight="1">
      <c r="A102" s="336" t="s">
        <v>491</v>
      </c>
      <c r="B102" s="337"/>
      <c r="C102" s="337"/>
      <c r="D102" s="337"/>
      <c r="E102" s="337"/>
      <c r="F102" s="337"/>
      <c r="G102" s="337"/>
      <c r="H102" s="377"/>
    </row>
    <row r="103" spans="1:8" ht="27.75" customHeight="1">
      <c r="A103" s="337"/>
      <c r="B103" s="337"/>
      <c r="C103" s="337"/>
      <c r="D103" s="337"/>
      <c r="E103" s="337"/>
      <c r="F103" s="337"/>
      <c r="G103" s="337"/>
      <c r="H103" s="377"/>
    </row>
    <row r="104" spans="1:8" ht="8.25" customHeight="1">
      <c r="A104" s="337"/>
      <c r="B104" s="337"/>
      <c r="C104" s="337"/>
      <c r="D104" s="337"/>
      <c r="E104" s="337"/>
      <c r="F104" s="337"/>
      <c r="G104" s="337"/>
      <c r="H104" s="377"/>
    </row>
    <row r="105" spans="1:8" ht="8.25" customHeight="1">
      <c r="A105" s="337"/>
      <c r="B105" s="337"/>
      <c r="C105" s="337"/>
      <c r="D105" s="337"/>
      <c r="E105" s="337"/>
      <c r="F105" s="337"/>
      <c r="G105" s="337"/>
      <c r="H105" s="377"/>
    </row>
    <row r="107" spans="1:5" ht="8.25">
      <c r="A107" s="358" t="s">
        <v>389</v>
      </c>
      <c r="B107" s="358"/>
      <c r="C107" s="358" t="s">
        <v>1310</v>
      </c>
      <c r="D107" s="358"/>
      <c r="E107" s="358"/>
    </row>
    <row r="108" spans="1:5" ht="8.25">
      <c r="A108" s="117" t="s">
        <v>1124</v>
      </c>
      <c r="B108" s="117"/>
      <c r="C108" s="358" t="s">
        <v>433</v>
      </c>
      <c r="D108" s="358"/>
      <c r="E108" s="358"/>
    </row>
    <row r="109" spans="1:5" ht="8.25">
      <c r="A109" s="358" t="s">
        <v>1125</v>
      </c>
      <c r="B109" s="358"/>
      <c r="C109" s="358" t="s">
        <v>1277</v>
      </c>
      <c r="D109" s="358"/>
      <c r="E109" s="358"/>
    </row>
    <row r="110" spans="1:5" ht="8.25">
      <c r="A110" s="117" t="s">
        <v>1126</v>
      </c>
      <c r="B110" s="118" t="s">
        <v>1127</v>
      </c>
      <c r="C110" s="358" t="s">
        <v>434</v>
      </c>
      <c r="D110" s="358"/>
      <c r="E110" s="358"/>
    </row>
    <row r="111" spans="1:8" ht="8.25">
      <c r="A111" s="370" t="s">
        <v>1128</v>
      </c>
      <c r="B111" s="370"/>
      <c r="C111" s="370"/>
      <c r="D111" s="373" t="s">
        <v>156</v>
      </c>
      <c r="E111" s="373"/>
      <c r="F111" s="373"/>
      <c r="G111" s="373"/>
      <c r="H111" s="373"/>
    </row>
    <row r="112" spans="1:8" ht="8.25">
      <c r="A112" s="358" t="s">
        <v>1129</v>
      </c>
      <c r="B112" s="358"/>
      <c r="C112" s="358"/>
      <c r="D112" s="371">
        <v>89</v>
      </c>
      <c r="E112" s="374"/>
      <c r="F112" s="374"/>
      <c r="G112" s="374"/>
      <c r="H112" s="374"/>
    </row>
    <row r="113" spans="1:8" ht="8.25">
      <c r="A113" s="358" t="s">
        <v>1130</v>
      </c>
      <c r="B113" s="358"/>
      <c r="C113" s="358"/>
      <c r="D113" s="371">
        <v>75</v>
      </c>
      <c r="E113" s="374"/>
      <c r="F113" s="374"/>
      <c r="G113" s="374"/>
      <c r="H113" s="374"/>
    </row>
    <row r="114" spans="1:8" ht="8.25">
      <c r="A114" s="358" t="s">
        <v>377</v>
      </c>
      <c r="B114" s="358"/>
      <c r="C114" s="358"/>
      <c r="D114" s="372">
        <f>IF(D112=0,,D113/D112*100)</f>
        <v>84.26966292134831</v>
      </c>
      <c r="E114" s="376"/>
      <c r="F114" s="376"/>
      <c r="G114" s="376"/>
      <c r="H114" s="376"/>
    </row>
    <row r="115" spans="1:5" ht="8.25">
      <c r="A115" s="121"/>
      <c r="B115" s="121"/>
      <c r="C115" s="121"/>
      <c r="D115" s="121"/>
      <c r="E115" s="121"/>
    </row>
    <row r="116" spans="1:5" ht="8.25">
      <c r="A116" s="117" t="s">
        <v>1126</v>
      </c>
      <c r="B116" s="118" t="s">
        <v>1127</v>
      </c>
      <c r="C116" s="358" t="s">
        <v>435</v>
      </c>
      <c r="D116" s="358"/>
      <c r="E116" s="358"/>
    </row>
    <row r="117" spans="1:8" ht="8.25">
      <c r="A117" s="358" t="s">
        <v>1129</v>
      </c>
      <c r="B117" s="358"/>
      <c r="C117" s="358"/>
      <c r="D117" s="371">
        <v>70</v>
      </c>
      <c r="E117" s="374"/>
      <c r="F117" s="374"/>
      <c r="G117" s="374"/>
      <c r="H117" s="374"/>
    </row>
    <row r="118" spans="1:8" ht="8.25">
      <c r="A118" s="358" t="s">
        <v>1130</v>
      </c>
      <c r="B118" s="358"/>
      <c r="C118" s="358"/>
      <c r="D118" s="372">
        <v>60</v>
      </c>
      <c r="E118" s="376"/>
      <c r="F118" s="376"/>
      <c r="G118" s="376"/>
      <c r="H118" s="376"/>
    </row>
    <row r="119" spans="1:8" ht="8.25">
      <c r="A119" s="358" t="s">
        <v>377</v>
      </c>
      <c r="B119" s="358"/>
      <c r="C119" s="358"/>
      <c r="D119" s="372">
        <f>IF(D117=0,,D118/D117*100)</f>
        <v>85.71428571428571</v>
      </c>
      <c r="E119" s="376"/>
      <c r="F119" s="376"/>
      <c r="G119" s="376"/>
      <c r="H119" s="376"/>
    </row>
    <row r="120" spans="1:5" ht="8.25">
      <c r="A120" s="358"/>
      <c r="B120" s="358"/>
      <c r="C120" s="358"/>
      <c r="D120" s="121"/>
      <c r="E120" s="121"/>
    </row>
    <row r="121" spans="1:5" ht="8.25">
      <c r="A121" s="117" t="s">
        <v>1126</v>
      </c>
      <c r="B121" s="118" t="s">
        <v>1127</v>
      </c>
      <c r="C121" s="358" t="s">
        <v>436</v>
      </c>
      <c r="D121" s="358"/>
      <c r="E121" s="358"/>
    </row>
    <row r="122" spans="1:8" ht="8.25">
      <c r="A122" s="358" t="s">
        <v>1129</v>
      </c>
      <c r="B122" s="358"/>
      <c r="C122" s="358"/>
      <c r="D122" s="371">
        <v>362</v>
      </c>
      <c r="E122" s="374"/>
      <c r="F122" s="374"/>
      <c r="G122" s="374"/>
      <c r="H122" s="374"/>
    </row>
    <row r="123" spans="1:8" ht="8.25">
      <c r="A123" s="358" t="s">
        <v>1130</v>
      </c>
      <c r="B123" s="358"/>
      <c r="C123" s="358"/>
      <c r="D123" s="371">
        <v>365</v>
      </c>
      <c r="E123" s="374"/>
      <c r="F123" s="374"/>
      <c r="G123" s="374"/>
      <c r="H123" s="374"/>
    </row>
    <row r="124" spans="1:8" ht="8.25">
      <c r="A124" s="358" t="s">
        <v>377</v>
      </c>
      <c r="B124" s="358"/>
      <c r="C124" s="358"/>
      <c r="D124" s="372">
        <f>IF(D122=0,,D123/D122*100)</f>
        <v>100.82872928176796</v>
      </c>
      <c r="E124" s="376"/>
      <c r="F124" s="376"/>
      <c r="G124" s="376"/>
      <c r="H124" s="376"/>
    </row>
    <row r="125" spans="1:5" ht="8.25">
      <c r="A125" s="358"/>
      <c r="B125" s="358"/>
      <c r="C125" s="358"/>
      <c r="D125" s="121"/>
      <c r="E125" s="121"/>
    </row>
    <row r="127" spans="1:7" ht="8.25">
      <c r="A127" s="334" t="s">
        <v>375</v>
      </c>
      <c r="B127" s="334"/>
      <c r="C127" s="334"/>
      <c r="D127" s="334"/>
      <c r="E127" s="334"/>
      <c r="F127" s="334"/>
      <c r="G127" s="334"/>
    </row>
    <row r="128" spans="1:8" ht="8.25">
      <c r="A128" s="336" t="s">
        <v>492</v>
      </c>
      <c r="B128" s="337"/>
      <c r="C128" s="337"/>
      <c r="D128" s="337"/>
      <c r="E128" s="337"/>
      <c r="F128" s="337"/>
      <c r="G128" s="337"/>
      <c r="H128" s="377"/>
    </row>
    <row r="129" spans="1:8" ht="8.25">
      <c r="A129" s="337"/>
      <c r="B129" s="337"/>
      <c r="C129" s="337"/>
      <c r="D129" s="337"/>
      <c r="E129" s="337"/>
      <c r="F129" s="337"/>
      <c r="G129" s="337"/>
      <c r="H129" s="377"/>
    </row>
    <row r="130" spans="1:8" ht="8.25">
      <c r="A130" s="337"/>
      <c r="B130" s="337"/>
      <c r="C130" s="337"/>
      <c r="D130" s="337"/>
      <c r="E130" s="337"/>
      <c r="F130" s="337"/>
      <c r="G130" s="337"/>
      <c r="H130" s="377"/>
    </row>
    <row r="131" spans="1:8" ht="8.25">
      <c r="A131" s="337"/>
      <c r="B131" s="337"/>
      <c r="C131" s="337"/>
      <c r="D131" s="337"/>
      <c r="E131" s="337"/>
      <c r="F131" s="337"/>
      <c r="G131" s="337"/>
      <c r="H131" s="377"/>
    </row>
    <row r="133" spans="1:5" ht="8.25">
      <c r="A133" s="358" t="s">
        <v>389</v>
      </c>
      <c r="B133" s="358"/>
      <c r="C133" s="358" t="s">
        <v>1315</v>
      </c>
      <c r="D133" s="358"/>
      <c r="E133" s="358"/>
    </row>
    <row r="134" spans="1:5" ht="8.25">
      <c r="A134" s="117" t="s">
        <v>1124</v>
      </c>
      <c r="B134" s="117"/>
      <c r="C134" s="358" t="s">
        <v>437</v>
      </c>
      <c r="D134" s="358"/>
      <c r="E134" s="358"/>
    </row>
    <row r="135" spans="1:5" ht="8.25">
      <c r="A135" s="358" t="s">
        <v>1125</v>
      </c>
      <c r="B135" s="358"/>
      <c r="C135" s="358" t="s">
        <v>1277</v>
      </c>
      <c r="D135" s="358"/>
      <c r="E135" s="358"/>
    </row>
    <row r="136" spans="1:5" ht="8.25">
      <c r="A136" s="117" t="s">
        <v>1126</v>
      </c>
      <c r="B136" s="118" t="s">
        <v>1127</v>
      </c>
      <c r="C136" s="358" t="s">
        <v>1320</v>
      </c>
      <c r="D136" s="358"/>
      <c r="E136" s="358"/>
    </row>
    <row r="137" spans="1:8" ht="8.25">
      <c r="A137" s="370" t="s">
        <v>1128</v>
      </c>
      <c r="B137" s="370"/>
      <c r="C137" s="370"/>
      <c r="D137" s="373" t="s">
        <v>156</v>
      </c>
      <c r="E137" s="373"/>
      <c r="F137" s="373"/>
      <c r="G137" s="373"/>
      <c r="H137" s="373"/>
    </row>
    <row r="138" spans="1:8" ht="8.25">
      <c r="A138" s="358" t="s">
        <v>1129</v>
      </c>
      <c r="B138" s="358"/>
      <c r="C138" s="358"/>
      <c r="D138" s="371">
        <v>28</v>
      </c>
      <c r="E138" s="374"/>
      <c r="F138" s="374"/>
      <c r="G138" s="374"/>
      <c r="H138" s="374"/>
    </row>
    <row r="139" spans="1:8" ht="8.25">
      <c r="A139" s="358" t="s">
        <v>1130</v>
      </c>
      <c r="B139" s="358"/>
      <c r="C139" s="358"/>
      <c r="D139" s="371">
        <v>25</v>
      </c>
      <c r="E139" s="374"/>
      <c r="F139" s="374"/>
      <c r="G139" s="374"/>
      <c r="H139" s="374"/>
    </row>
    <row r="140" spans="1:8" ht="8.25">
      <c r="A140" s="358" t="s">
        <v>377</v>
      </c>
      <c r="B140" s="358"/>
      <c r="C140" s="358"/>
      <c r="D140" s="372">
        <f>IF(D138=0,,D139/D138*100)</f>
        <v>89.28571428571429</v>
      </c>
      <c r="E140" s="376"/>
      <c r="F140" s="376"/>
      <c r="G140" s="376"/>
      <c r="H140" s="376"/>
    </row>
    <row r="141" spans="1:5" ht="8.25">
      <c r="A141" s="121"/>
      <c r="B141" s="121"/>
      <c r="C141" s="121"/>
      <c r="D141" s="121"/>
      <c r="E141" s="121"/>
    </row>
    <row r="142" spans="1:5" ht="8.25">
      <c r="A142" s="117" t="s">
        <v>1126</v>
      </c>
      <c r="B142" s="118" t="s">
        <v>1127</v>
      </c>
      <c r="C142" s="358" t="s">
        <v>438</v>
      </c>
      <c r="D142" s="358"/>
      <c r="E142" s="358"/>
    </row>
    <row r="143" spans="1:8" ht="8.25">
      <c r="A143" s="358" t="s">
        <v>1129</v>
      </c>
      <c r="B143" s="358"/>
      <c r="C143" s="358"/>
      <c r="D143" s="371">
        <v>10</v>
      </c>
      <c r="E143" s="374"/>
      <c r="F143" s="374"/>
      <c r="G143" s="374"/>
      <c r="H143" s="374"/>
    </row>
    <row r="144" spans="1:8" ht="8.25">
      <c r="A144" s="358" t="s">
        <v>1130</v>
      </c>
      <c r="B144" s="358"/>
      <c r="C144" s="358"/>
      <c r="D144" s="371">
        <v>9</v>
      </c>
      <c r="E144" s="374"/>
      <c r="F144" s="374"/>
      <c r="G144" s="374"/>
      <c r="H144" s="374"/>
    </row>
    <row r="145" spans="1:8" ht="8.25">
      <c r="A145" s="358" t="s">
        <v>377</v>
      </c>
      <c r="B145" s="358"/>
      <c r="C145" s="358"/>
      <c r="D145" s="372">
        <f>IF(D143=0,,D144/D143*100)</f>
        <v>90</v>
      </c>
      <c r="E145" s="376"/>
      <c r="F145" s="376"/>
      <c r="G145" s="376"/>
      <c r="H145" s="376"/>
    </row>
    <row r="146" spans="1:5" ht="8.25">
      <c r="A146" s="358"/>
      <c r="B146" s="358"/>
      <c r="C146" s="358"/>
      <c r="D146" s="121"/>
      <c r="E146" s="121"/>
    </row>
    <row r="148" spans="1:7" ht="8.25">
      <c r="A148" s="334" t="s">
        <v>375</v>
      </c>
      <c r="B148" s="334"/>
      <c r="C148" s="334"/>
      <c r="D148" s="334"/>
      <c r="E148" s="334"/>
      <c r="F148" s="334"/>
      <c r="G148" s="334"/>
    </row>
    <row r="149" spans="1:8" ht="8.25">
      <c r="A149" s="336" t="s">
        <v>493</v>
      </c>
      <c r="B149" s="337"/>
      <c r="C149" s="337"/>
      <c r="D149" s="337"/>
      <c r="E149" s="337"/>
      <c r="F149" s="337"/>
      <c r="G149" s="337"/>
      <c r="H149" s="377"/>
    </row>
    <row r="150" spans="1:8" ht="8.25">
      <c r="A150" s="337"/>
      <c r="B150" s="337"/>
      <c r="C150" s="337"/>
      <c r="D150" s="337"/>
      <c r="E150" s="337"/>
      <c r="F150" s="337"/>
      <c r="G150" s="337"/>
      <c r="H150" s="377"/>
    </row>
    <row r="151" spans="1:8" ht="8.25">
      <c r="A151" s="337"/>
      <c r="B151" s="337"/>
      <c r="C151" s="337"/>
      <c r="D151" s="337"/>
      <c r="E151" s="337"/>
      <c r="F151" s="337"/>
      <c r="G151" s="337"/>
      <c r="H151" s="377"/>
    </row>
    <row r="152" spans="1:8" ht="8.25">
      <c r="A152" s="337"/>
      <c r="B152" s="337"/>
      <c r="C152" s="337"/>
      <c r="D152" s="337"/>
      <c r="E152" s="337"/>
      <c r="F152" s="337"/>
      <c r="G152" s="337"/>
      <c r="H152" s="377"/>
    </row>
  </sheetData>
  <sheetProtection/>
  <mergeCells count="108">
    <mergeCell ref="A51:H51"/>
    <mergeCell ref="A52:H53"/>
    <mergeCell ref="A56:D56"/>
    <mergeCell ref="E56:H56"/>
    <mergeCell ref="A5:C8"/>
    <mergeCell ref="A37:H37"/>
    <mergeCell ref="A38:H39"/>
    <mergeCell ref="A21:H21"/>
    <mergeCell ref="A22:H23"/>
    <mergeCell ref="B58:B60"/>
    <mergeCell ref="C58:C60"/>
    <mergeCell ref="D58:D60"/>
    <mergeCell ref="B61:B63"/>
    <mergeCell ref="C61:C63"/>
    <mergeCell ref="D61:D63"/>
    <mergeCell ref="B64:B66"/>
    <mergeCell ref="C64:C66"/>
    <mergeCell ref="D64:D66"/>
    <mergeCell ref="A86:C86"/>
    <mergeCell ref="C83:E83"/>
    <mergeCell ref="A84:B84"/>
    <mergeCell ref="C84:E84"/>
    <mergeCell ref="C85:E85"/>
    <mergeCell ref="A75:G75"/>
    <mergeCell ref="A76:H79"/>
    <mergeCell ref="A82:B82"/>
    <mergeCell ref="C82:E82"/>
    <mergeCell ref="A87:C87"/>
    <mergeCell ref="A88:C88"/>
    <mergeCell ref="D86:H86"/>
    <mergeCell ref="D87:H87"/>
    <mergeCell ref="D88:H88"/>
    <mergeCell ref="A94:C94"/>
    <mergeCell ref="A95:C95"/>
    <mergeCell ref="C96:E96"/>
    <mergeCell ref="D95:H95"/>
    <mergeCell ref="D94:H94"/>
    <mergeCell ref="A89:C89"/>
    <mergeCell ref="C91:E91"/>
    <mergeCell ref="A92:C92"/>
    <mergeCell ref="A93:C93"/>
    <mergeCell ref="D89:H89"/>
    <mergeCell ref="A109:B109"/>
    <mergeCell ref="C109:E109"/>
    <mergeCell ref="C110:E110"/>
    <mergeCell ref="D112:H112"/>
    <mergeCell ref="A101:G101"/>
    <mergeCell ref="A102:H105"/>
    <mergeCell ref="A107:B107"/>
    <mergeCell ref="C107:E107"/>
    <mergeCell ref="D117:H117"/>
    <mergeCell ref="A112:C112"/>
    <mergeCell ref="A113:C113"/>
    <mergeCell ref="A114:C114"/>
    <mergeCell ref="D113:H113"/>
    <mergeCell ref="D114:H114"/>
    <mergeCell ref="A124:C124"/>
    <mergeCell ref="A118:C118"/>
    <mergeCell ref="A119:C119"/>
    <mergeCell ref="A120:C120"/>
    <mergeCell ref="C121:E121"/>
    <mergeCell ref="D118:H118"/>
    <mergeCell ref="D119:H119"/>
    <mergeCell ref="D123:H123"/>
    <mergeCell ref="D124:H124"/>
    <mergeCell ref="A122:C122"/>
    <mergeCell ref="C136:E136"/>
    <mergeCell ref="A125:C125"/>
    <mergeCell ref="A127:G127"/>
    <mergeCell ref="A128:H131"/>
    <mergeCell ref="A133:B133"/>
    <mergeCell ref="C133:E133"/>
    <mergeCell ref="A148:G148"/>
    <mergeCell ref="A144:C144"/>
    <mergeCell ref="A145:C145"/>
    <mergeCell ref="A146:C146"/>
    <mergeCell ref="D144:H144"/>
    <mergeCell ref="D145:H145"/>
    <mergeCell ref="A143:C143"/>
    <mergeCell ref="D143:H143"/>
    <mergeCell ref="D92:H92"/>
    <mergeCell ref="D93:H93"/>
    <mergeCell ref="A99:C99"/>
    <mergeCell ref="A111:C111"/>
    <mergeCell ref="C134:E134"/>
    <mergeCell ref="A135:B135"/>
    <mergeCell ref="D122:H122"/>
    <mergeCell ref="C135:E135"/>
    <mergeCell ref="A149:H152"/>
    <mergeCell ref="A137:C137"/>
    <mergeCell ref="A138:C138"/>
    <mergeCell ref="A139:C139"/>
    <mergeCell ref="A140:C140"/>
    <mergeCell ref="D137:H137"/>
    <mergeCell ref="D138:H138"/>
    <mergeCell ref="D139:H139"/>
    <mergeCell ref="D140:H140"/>
    <mergeCell ref="C142:E142"/>
    <mergeCell ref="A123:C123"/>
    <mergeCell ref="D97:H97"/>
    <mergeCell ref="D98:H98"/>
    <mergeCell ref="D99:H99"/>
    <mergeCell ref="D111:H111"/>
    <mergeCell ref="C108:E108"/>
    <mergeCell ref="A97:C97"/>
    <mergeCell ref="A98:C98"/>
    <mergeCell ref="C116:E116"/>
    <mergeCell ref="A117:C1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MsÚ Námestovo</cp:lastModifiedBy>
  <cp:lastPrinted>2014-05-24T09:15:23Z</cp:lastPrinted>
  <dcterms:created xsi:type="dcterms:W3CDTF">2010-06-11T09:04:47Z</dcterms:created>
  <dcterms:modified xsi:type="dcterms:W3CDTF">2015-05-26T12:40:51Z</dcterms:modified>
  <cp:category/>
  <cp:version/>
  <cp:contentType/>
  <cp:contentStatus/>
</cp:coreProperties>
</file>